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nube1.sharepoint.com/sites/GestindelaInformacin/Documentos compartidos/Ranking ODS/2024 datos 2022/03. Evidencias/"/>
    </mc:Choice>
  </mc:AlternateContent>
  <xr:revisionPtr revIDLastSave="4" documentId="8_{9A891F21-B3F6-4C2B-A6DD-E3B6F90B1699}" xr6:coauthVersionLast="47" xr6:coauthVersionMax="47" xr10:uidLastSave="{4412F676-3F9D-449D-9EBA-9C611368C916}"/>
  <bookViews>
    <workbookView xWindow="-120" yWindow="-120" windowWidth="20730" windowHeight="11160" firstSheet="3" activeTab="3" xr2:uid="{7FF96836-8B88-4768-A8BA-7A2BAD17EE51}"/>
  </bookViews>
  <sheets>
    <sheet name="Campus Cartago" sheetId="3" r:id="rId1"/>
    <sheet name="Residencias Campus Cartago" sheetId="2" r:id="rId2"/>
    <sheet name="Campus San Carlos" sheetId="1" r:id="rId3"/>
    <sheet name="Residuos orgánicos reportados" sheetId="4" r:id="rId4"/>
  </sheets>
  <externalReferences>
    <externalReference r:id="rId5"/>
    <externalReference r:id="rId6"/>
  </externalReferences>
  <calcPr calcId="191028"/>
  <pivotCaches>
    <pivotCache cacheId="21908" r:id="rId7"/>
    <pivotCache cacheId="21909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4" l="1"/>
  <c r="G718" i="3"/>
  <c r="G717" i="3"/>
  <c r="G163" i="3"/>
  <c r="N48" i="3"/>
  <c r="N47" i="3"/>
  <c r="N11" i="2"/>
  <c r="M11" i="2"/>
  <c r="K11" i="2"/>
  <c r="J11" i="2"/>
  <c r="I11" i="2"/>
  <c r="H11" i="2"/>
  <c r="G11" i="2"/>
  <c r="E11" i="2"/>
  <c r="D11" i="2"/>
  <c r="C11" i="2"/>
  <c r="N10" i="2"/>
  <c r="M10" i="2"/>
  <c r="K10" i="2"/>
  <c r="J10" i="2"/>
  <c r="I10" i="2"/>
  <c r="H10" i="2"/>
  <c r="G10" i="2"/>
  <c r="E10" i="2"/>
  <c r="D10" i="2"/>
  <c r="C10" i="2"/>
  <c r="N9" i="2"/>
  <c r="M9" i="2"/>
  <c r="K9" i="2"/>
  <c r="J9" i="2"/>
  <c r="I9" i="2"/>
  <c r="H9" i="2"/>
  <c r="G9" i="2"/>
  <c r="E9" i="2"/>
  <c r="D9" i="2"/>
  <c r="C9" i="2"/>
  <c r="N8" i="2"/>
  <c r="M8" i="2"/>
  <c r="K8" i="2"/>
  <c r="J8" i="2"/>
  <c r="I8" i="2"/>
  <c r="H8" i="2"/>
  <c r="G8" i="2"/>
  <c r="E8" i="2"/>
  <c r="D8" i="2"/>
  <c r="C8" i="2"/>
  <c r="N7" i="2"/>
  <c r="M7" i="2"/>
  <c r="K7" i="2"/>
  <c r="J7" i="2"/>
  <c r="I7" i="2"/>
  <c r="H7" i="2"/>
  <c r="G7" i="2"/>
  <c r="E7" i="2"/>
  <c r="D7" i="2"/>
  <c r="C7" i="2"/>
  <c r="N6" i="2"/>
  <c r="M6" i="2"/>
  <c r="K6" i="2"/>
  <c r="J6" i="2"/>
  <c r="I6" i="2"/>
  <c r="H6" i="2"/>
  <c r="G6" i="2"/>
  <c r="E6" i="2"/>
  <c r="D6" i="2"/>
  <c r="C6" i="2"/>
  <c r="N5" i="2"/>
  <c r="M5" i="2"/>
  <c r="K5" i="2"/>
  <c r="J5" i="2"/>
  <c r="I5" i="2"/>
  <c r="H5" i="2"/>
  <c r="G5" i="2"/>
  <c r="E5" i="2"/>
  <c r="D5" i="2"/>
  <c r="C5" i="2"/>
  <c r="N4" i="2"/>
  <c r="M4" i="2"/>
  <c r="K4" i="2"/>
  <c r="K12" i="2" s="1"/>
  <c r="J4" i="2"/>
  <c r="I4" i="2"/>
  <c r="H4" i="2"/>
  <c r="G4" i="2"/>
  <c r="E4" i="2"/>
  <c r="D4" i="2"/>
  <c r="C4" i="2"/>
  <c r="L6" i="2"/>
  <c r="N12" i="2" l="1"/>
  <c r="M12" i="2"/>
  <c r="J12" i="2"/>
  <c r="D12" i="2"/>
  <c r="E12" i="2"/>
  <c r="G12" i="2"/>
  <c r="H12" i="2"/>
  <c r="I12" i="2"/>
  <c r="L5" i="2"/>
  <c r="L10" i="2"/>
  <c r="C12" i="2"/>
  <c r="L4" i="2"/>
  <c r="L9" i="2"/>
  <c r="L8" i="2"/>
  <c r="F11" i="2"/>
  <c r="F5" i="2"/>
  <c r="L7" i="2"/>
  <c r="F4" i="2"/>
  <c r="L11" i="2"/>
  <c r="O11" i="2" l="1"/>
  <c r="O5" i="2"/>
  <c r="F9" i="2"/>
  <c r="O9" i="2" s="1"/>
  <c r="D4" i="4" s="1"/>
  <c r="D5" i="4" s="1"/>
  <c r="F10" i="2"/>
  <c r="O10" i="2" s="1"/>
  <c r="L12" i="2"/>
  <c r="F8" i="2"/>
  <c r="O8" i="2" s="1"/>
  <c r="F7" i="2"/>
  <c r="O7" i="2" s="1"/>
  <c r="O4" i="2"/>
  <c r="F6" i="2"/>
  <c r="O6" i="2" s="1"/>
  <c r="O12" i="2" l="1"/>
  <c r="F12" i="2"/>
  <c r="P40" i="1" l="1"/>
  <c r="Q40" i="1" s="1"/>
  <c r="O40" i="1"/>
  <c r="Q39" i="1"/>
  <c r="P39" i="1"/>
  <c r="O39" i="1"/>
  <c r="P38" i="1"/>
  <c r="Q38" i="1" s="1"/>
  <c r="O38" i="1"/>
  <c r="P37" i="1"/>
  <c r="P36" i="1"/>
  <c r="P33" i="1"/>
  <c r="O33" i="1"/>
  <c r="Q33" i="1" s="1"/>
  <c r="P32" i="1"/>
  <c r="O32" i="1"/>
  <c r="Q32" i="1" s="1"/>
  <c r="P31" i="1"/>
  <c r="O31" i="1"/>
  <c r="Q31" i="1" s="1"/>
  <c r="Q30" i="1"/>
  <c r="P30" i="1"/>
  <c r="O30" i="1"/>
  <c r="P29" i="1"/>
  <c r="O29" i="1"/>
  <c r="M23" i="1"/>
  <c r="L23" i="1"/>
  <c r="K23" i="1"/>
  <c r="J23" i="1"/>
  <c r="I23" i="1"/>
  <c r="G23" i="1"/>
  <c r="F23" i="1"/>
  <c r="M22" i="1"/>
  <c r="L22" i="1"/>
  <c r="K22" i="1"/>
  <c r="J22" i="1"/>
  <c r="I22" i="1"/>
  <c r="G22" i="1"/>
  <c r="F22" i="1"/>
  <c r="O21" i="1"/>
  <c r="N21" i="1"/>
  <c r="B21" i="1"/>
  <c r="H20" i="1"/>
  <c r="O20" i="1" s="1"/>
  <c r="B20" i="1"/>
  <c r="O19" i="1"/>
  <c r="N19" i="1"/>
  <c r="H19" i="1"/>
  <c r="B19" i="1"/>
  <c r="O18" i="1"/>
  <c r="N18" i="1"/>
  <c r="H18" i="1"/>
  <c r="E18" i="1"/>
  <c r="C18" i="1"/>
  <c r="O37" i="1" s="1"/>
  <c r="Q37" i="1" s="1"/>
  <c r="B18" i="1"/>
  <c r="H17" i="1"/>
  <c r="E17" i="1"/>
  <c r="D17" i="1"/>
  <c r="C17" i="1"/>
  <c r="O36" i="1" s="1"/>
  <c r="Q36" i="1" s="1"/>
  <c r="B17" i="1"/>
  <c r="H16" i="1"/>
  <c r="E16" i="1"/>
  <c r="E22" i="1" s="1"/>
  <c r="D16" i="1"/>
  <c r="D23" i="1" s="1"/>
  <c r="C16" i="1"/>
  <c r="O35" i="1" s="1"/>
  <c r="B16" i="1"/>
  <c r="O15" i="1"/>
  <c r="N15" i="1"/>
  <c r="H15" i="1"/>
  <c r="E15" i="1"/>
  <c r="D15" i="1"/>
  <c r="P34" i="1" s="1"/>
  <c r="C15" i="1"/>
  <c r="C23" i="1" s="1"/>
  <c r="B15" i="1"/>
  <c r="H14" i="1"/>
  <c r="O14" i="1" s="1"/>
  <c r="B14" i="1"/>
  <c r="H13" i="1"/>
  <c r="O13" i="1" s="1"/>
  <c r="B13" i="1"/>
  <c r="O12" i="1"/>
  <c r="N12" i="1"/>
  <c r="H12" i="1"/>
  <c r="H23" i="1" s="1"/>
  <c r="B12" i="1"/>
  <c r="O11" i="1"/>
  <c r="N11" i="1"/>
  <c r="B11" i="1"/>
  <c r="B23" i="1" s="1"/>
  <c r="O10" i="1"/>
  <c r="N10" i="1"/>
  <c r="D3" i="1"/>
  <c r="D1" i="1"/>
  <c r="P41" i="1" l="1"/>
  <c r="C22" i="1"/>
  <c r="E23" i="1"/>
  <c r="D22" i="1"/>
  <c r="N13" i="1"/>
  <c r="N22" i="1" s="1"/>
  <c r="H22" i="1"/>
  <c r="N16" i="1"/>
  <c r="O16" i="1"/>
  <c r="O34" i="1"/>
  <c r="Q34" i="1" s="1"/>
  <c r="N14" i="1"/>
  <c r="N20" i="1"/>
  <c r="N23" i="1" s="1"/>
  <c r="Q29" i="1"/>
  <c r="N17" i="1"/>
  <c r="P35" i="1"/>
  <c r="Q35" i="1" s="1"/>
  <c r="O17" i="1"/>
  <c r="O22" i="1" l="1"/>
  <c r="Q41" i="1"/>
  <c r="O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8" authorId="0" shapeId="0" xr:uid="{57AF07CC-CC2E-4524-A5EF-E0CC066902C4}">
      <text>
        <r>
          <rPr>
            <sz val="11"/>
            <color rgb="FF000000"/>
            <rFont val="Calibri"/>
            <family val="2"/>
          </rPr>
          <t>======
ID#AAAAI8kHMpY
    (2020-02-12 20:04:52)
Para aquellas instituciones que desen registrar sus residuos no vaorizables para certificarse bajo la norma INTE 12-01-06:2011 (Carbono Neutral)
	-Daniel Víquez Romero</t>
        </r>
      </text>
    </comment>
    <comment ref="L9" authorId="0" shapeId="0" xr:uid="{1E4A39A9-41F2-40AD-871C-195C3789E260}">
      <text>
        <r>
          <rPr>
            <sz val="11"/>
            <color rgb="FF000000"/>
            <rFont val="Calibri"/>
            <family val="2"/>
          </rPr>
          <t>======
ID#AAAAI8kHMoQ
    (2020-02-12 20:04:52)
Indique en esta celda el tipo de material
	-mchinchilla</t>
        </r>
      </text>
    </comment>
  </commentList>
</comments>
</file>

<file path=xl/sharedStrings.xml><?xml version="1.0" encoding="utf-8"?>
<sst xmlns="http://schemas.openxmlformats.org/spreadsheetml/2006/main" count="3552" uniqueCount="93">
  <si>
    <t>Entrada</t>
  </si>
  <si>
    <t>Separación</t>
  </si>
  <si>
    <t>Mes</t>
  </si>
  <si>
    <t>Año</t>
  </si>
  <si>
    <t>Fecha</t>
  </si>
  <si>
    <t>Campus
Ubicación</t>
  </si>
  <si>
    <t>Tipo de residuo</t>
  </si>
  <si>
    <t>Cantidad(kg)</t>
  </si>
  <si>
    <t>Columna1</t>
  </si>
  <si>
    <t>Campus Ubicación</t>
  </si>
  <si>
    <t>Cantidad (kg)</t>
  </si>
  <si>
    <t>Suma de Cantidad(kg)</t>
  </si>
  <si>
    <t>Suma de Cantidad (kg)</t>
  </si>
  <si>
    <t>Etiquetas de columna</t>
  </si>
  <si>
    <t>Enero</t>
  </si>
  <si>
    <t>Central Cartago</t>
  </si>
  <si>
    <t>Cartón</t>
  </si>
  <si>
    <t>Febrero</t>
  </si>
  <si>
    <t>Marzo</t>
  </si>
  <si>
    <t>Abril</t>
  </si>
  <si>
    <t>Mayo</t>
  </si>
  <si>
    <t>Junio</t>
  </si>
  <si>
    <t>Julio</t>
  </si>
  <si>
    <t>Año 2022</t>
  </si>
  <si>
    <t>Etiquetas de fila</t>
  </si>
  <si>
    <t>Total general</t>
  </si>
  <si>
    <t>Plásticos</t>
  </si>
  <si>
    <t xml:space="preserve">Orgánicos </t>
  </si>
  <si>
    <t>Aluminio</t>
  </si>
  <si>
    <t>Vidrio</t>
  </si>
  <si>
    <t>Papel</t>
  </si>
  <si>
    <t>Orgánicos</t>
  </si>
  <si>
    <t>Latón</t>
  </si>
  <si>
    <t>No Valorizable</t>
  </si>
  <si>
    <t xml:space="preserve">Plástico 1 </t>
  </si>
  <si>
    <t>Plástico 2</t>
  </si>
  <si>
    <t>Plástico 4 - Bolsas</t>
  </si>
  <si>
    <t>Tetra pak</t>
  </si>
  <si>
    <t>Coprocesable</t>
  </si>
  <si>
    <t>Aluminio + Latón</t>
  </si>
  <si>
    <t>Otro</t>
  </si>
  <si>
    <t xml:space="preserve">Otro </t>
  </si>
  <si>
    <t xml:space="preserve">Otro: </t>
  </si>
  <si>
    <t>DAM</t>
  </si>
  <si>
    <t>Planta piloto</t>
  </si>
  <si>
    <t>Coprocesable NO peligroso</t>
  </si>
  <si>
    <t>6.5</t>
  </si>
  <si>
    <t>I semestre</t>
  </si>
  <si>
    <t>II semestre</t>
  </si>
  <si>
    <t>RESUMEN RESIDENCIAS 2022</t>
  </si>
  <si>
    <t>MES</t>
  </si>
  <si>
    <t>Agosto</t>
  </si>
  <si>
    <t>Septiembre</t>
  </si>
  <si>
    <t>Octubre</t>
  </si>
  <si>
    <t>Noviembre</t>
  </si>
  <si>
    <t>Diciembre</t>
  </si>
  <si>
    <t>TOTAL</t>
  </si>
  <si>
    <t xml:space="preserve">Papel </t>
  </si>
  <si>
    <t xml:space="preserve">Electrónico </t>
  </si>
  <si>
    <t>TOTAL MENSUAL</t>
  </si>
  <si>
    <t>INSTITUCION:</t>
  </si>
  <si>
    <t>NOMBRE DEL EDIFICIO/DEPENDENCIA:</t>
  </si>
  <si>
    <t>AÑO DEL REPORTE:</t>
  </si>
  <si>
    <t>FECHA DE ACTUALIZACIÓN:</t>
  </si>
  <si>
    <t xml:space="preserve">ENCARGADO DE REGISTRO: </t>
  </si>
  <si>
    <t>Andrea Acuña Piedra</t>
  </si>
  <si>
    <t>Nº de empleados</t>
  </si>
  <si>
    <t>Registro de residuos sólidos separados</t>
  </si>
  <si>
    <t>Papel (kg)</t>
  </si>
  <si>
    <t>Cartón(kg)</t>
  </si>
  <si>
    <t>Plástico (kg)</t>
  </si>
  <si>
    <t>Vidrio (kg)</t>
  </si>
  <si>
    <t>Aluminio (kg)</t>
  </si>
  <si>
    <t>Orgánico Comedor (kg)</t>
  </si>
  <si>
    <t>Latón (Kg)</t>
  </si>
  <si>
    <t>Tetrabrick (Kg)</t>
  </si>
  <si>
    <t>Residuos No Valorizables</t>
  </si>
  <si>
    <t>Otros (kg)</t>
  </si>
  <si>
    <t>TOTAL (kg/mes)</t>
  </si>
  <si>
    <t>Aceite Vegetal</t>
  </si>
  <si>
    <t>Vidrio Plano</t>
  </si>
  <si>
    <t xml:space="preserve">Enero </t>
  </si>
  <si>
    <t xml:space="preserve"> </t>
  </si>
  <si>
    <t xml:space="preserve">Agosto </t>
  </si>
  <si>
    <t>Total</t>
  </si>
  <si>
    <t>---</t>
  </si>
  <si>
    <t>Promedio</t>
  </si>
  <si>
    <t>Papel+Cartón</t>
  </si>
  <si>
    <t>Campus</t>
  </si>
  <si>
    <t>Residuos orgánicos (kg)</t>
  </si>
  <si>
    <t>Cartago</t>
  </si>
  <si>
    <t>San Carlos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</si>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</sst>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0"/>
      <color rgb="FF000000"/>
      <name val="Arial"/>
    </font>
    <font>
      <sz val="10"/>
      <color theme="1"/>
      <name val="Calibri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b/>
      <sz val="10"/>
      <color rgb="FF000000"/>
      <name val="Century Gothic"/>
      <family val="2"/>
    </font>
    <font>
      <sz val="18"/>
      <color rgb="FF00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9966"/>
        <bgColor rgb="FF339966"/>
      </patternFill>
    </fill>
    <fill>
      <patternFill patternType="solid">
        <fgColor rgb="FFEAF1DD"/>
        <bgColor rgb="FFEAF1DD"/>
      </patternFill>
    </fill>
    <fill>
      <patternFill patternType="solid">
        <fgColor rgb="FFC8FF70"/>
        <bgColor rgb="FFC8FF70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4"/>
        <bgColor theme="4"/>
      </patternFill>
    </fill>
  </fills>
  <borders count="4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2">
    <xf numFmtId="0" fontId="0" fillId="0" borderId="0"/>
    <xf numFmtId="0" fontId="7" fillId="0" borderId="0"/>
  </cellStyleXfs>
  <cellXfs count="111">
    <xf numFmtId="0" fontId="0" fillId="0" borderId="0" xfId="0"/>
    <xf numFmtId="0" fontId="2" fillId="0" borderId="0" xfId="0" applyFont="1"/>
    <xf numFmtId="17" fontId="0" fillId="0" borderId="0" xfId="0" applyNumberFormat="1"/>
    <xf numFmtId="0" fontId="3" fillId="2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0" fillId="0" borderId="0" xfId="0" applyNumberFormat="1"/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2" fontId="0" fillId="3" borderId="24" xfId="0" quotePrefix="1" applyNumberFormat="1" applyFill="1" applyBorder="1" applyAlignment="1">
      <alignment horizontal="center" vertical="center" wrapText="1"/>
    </xf>
    <xf numFmtId="2" fontId="0" fillId="3" borderId="24" xfId="0" applyNumberForma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1" fontId="0" fillId="3" borderId="26" xfId="0" applyNumberFormat="1" applyFill="1" applyBorder="1" applyAlignment="1">
      <alignment horizontal="center" vertical="center" wrapText="1"/>
    </xf>
    <xf numFmtId="2" fontId="0" fillId="3" borderId="26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/>
    <xf numFmtId="0" fontId="1" fillId="0" borderId="20" xfId="0" applyFont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/>
    </xf>
    <xf numFmtId="4" fontId="0" fillId="0" borderId="0" xfId="0" applyNumberFormat="1"/>
    <xf numFmtId="0" fontId="7" fillId="0" borderId="0" xfId="1"/>
    <xf numFmtId="0" fontId="8" fillId="0" borderId="0" xfId="1" applyFont="1" applyAlignment="1">
      <alignment horizontal="center" vertical="center" wrapText="1"/>
    </xf>
    <xf numFmtId="0" fontId="9" fillId="4" borderId="30" xfId="1" applyFont="1" applyFill="1" applyBorder="1" applyAlignment="1">
      <alignment horizontal="center" vertical="center" wrapText="1"/>
    </xf>
    <xf numFmtId="0" fontId="9" fillId="4" borderId="31" xfId="1" applyFont="1" applyFill="1" applyBorder="1" applyAlignment="1">
      <alignment horizontal="center" vertical="center" wrapText="1"/>
    </xf>
    <xf numFmtId="0" fontId="9" fillId="4" borderId="32" xfId="1" applyFont="1" applyFill="1" applyBorder="1" applyAlignment="1">
      <alignment horizontal="center" vertical="center" wrapText="1"/>
    </xf>
    <xf numFmtId="0" fontId="9" fillId="4" borderId="33" xfId="1" applyFont="1" applyFill="1" applyBorder="1" applyAlignment="1">
      <alignment horizontal="center" vertical="center" wrapText="1"/>
    </xf>
    <xf numFmtId="0" fontId="10" fillId="5" borderId="34" xfId="1" applyFont="1" applyFill="1" applyBorder="1" applyAlignment="1">
      <alignment horizontal="center" vertical="center" wrapText="1"/>
    </xf>
    <xf numFmtId="0" fontId="11" fillId="5" borderId="35" xfId="1" applyFont="1" applyFill="1" applyBorder="1" applyAlignment="1">
      <alignment horizontal="center" vertical="center"/>
    </xf>
    <xf numFmtId="0" fontId="11" fillId="5" borderId="36" xfId="1" applyFont="1" applyFill="1" applyBorder="1" applyAlignment="1">
      <alignment horizontal="center" vertical="center"/>
    </xf>
    <xf numFmtId="0" fontId="11" fillId="5" borderId="37" xfId="1" applyFont="1" applyFill="1" applyBorder="1" applyAlignment="1">
      <alignment horizontal="center" vertical="center"/>
    </xf>
    <xf numFmtId="0" fontId="10" fillId="5" borderId="38" xfId="1" applyFont="1" applyFill="1" applyBorder="1" applyAlignment="1">
      <alignment horizontal="center" vertical="center" wrapText="1"/>
    </xf>
    <xf numFmtId="0" fontId="11" fillId="5" borderId="39" xfId="1" applyFont="1" applyFill="1" applyBorder="1" applyAlignment="1">
      <alignment horizontal="center" vertical="center"/>
    </xf>
    <xf numFmtId="0" fontId="11" fillId="5" borderId="40" xfId="1" applyFont="1" applyFill="1" applyBorder="1" applyAlignment="1">
      <alignment horizontal="center" vertical="center"/>
    </xf>
    <xf numFmtId="0" fontId="11" fillId="5" borderId="41" xfId="1" applyFont="1" applyFill="1" applyBorder="1" applyAlignment="1">
      <alignment horizontal="center" vertical="center"/>
    </xf>
    <xf numFmtId="0" fontId="12" fillId="6" borderId="38" xfId="1" applyFont="1" applyFill="1" applyBorder="1" applyAlignment="1">
      <alignment horizontal="center" vertical="center" wrapText="1"/>
    </xf>
    <xf numFmtId="0" fontId="11" fillId="5" borderId="42" xfId="1" applyFont="1" applyFill="1" applyBorder="1" applyAlignment="1">
      <alignment horizontal="center" vertical="center"/>
    </xf>
    <xf numFmtId="0" fontId="11" fillId="5" borderId="43" xfId="1" applyFont="1" applyFill="1" applyBorder="1" applyAlignment="1">
      <alignment horizontal="center" vertical="center"/>
    </xf>
    <xf numFmtId="0" fontId="11" fillId="5" borderId="44" xfId="1" applyFont="1" applyFill="1" applyBorder="1" applyAlignment="1">
      <alignment horizontal="center" vertical="center"/>
    </xf>
    <xf numFmtId="0" fontId="13" fillId="5" borderId="27" xfId="1" applyFont="1" applyFill="1" applyBorder="1" applyAlignment="1">
      <alignment horizontal="center" vertical="center"/>
    </xf>
    <xf numFmtId="0" fontId="13" fillId="5" borderId="30" xfId="1" applyFont="1" applyFill="1" applyBorder="1" applyAlignment="1">
      <alignment horizontal="center" vertical="center"/>
    </xf>
    <xf numFmtId="0" fontId="13" fillId="5" borderId="45" xfId="1" applyFont="1" applyFill="1" applyBorder="1" applyAlignment="1">
      <alignment horizontal="center" vertical="center"/>
    </xf>
    <xf numFmtId="0" fontId="14" fillId="0" borderId="0" xfId="1" applyFont="1"/>
    <xf numFmtId="0" fontId="14" fillId="0" borderId="0" xfId="1" applyFont="1" applyAlignment="1">
      <alignment wrapText="1"/>
    </xf>
    <xf numFmtId="0" fontId="7" fillId="0" borderId="0" xfId="1" applyAlignment="1">
      <alignment wrapText="1"/>
    </xf>
    <xf numFmtId="0" fontId="15" fillId="7" borderId="46" xfId="1" applyFont="1" applyFill="1" applyBorder="1" applyAlignment="1">
      <alignment horizontal="center"/>
    </xf>
    <xf numFmtId="0" fontId="15" fillId="7" borderId="46" xfId="1" applyFont="1" applyFill="1" applyBorder="1" applyAlignment="1">
      <alignment horizontal="center" wrapText="1"/>
    </xf>
    <xf numFmtId="0" fontId="15" fillId="7" borderId="47" xfId="1" applyFont="1" applyFill="1" applyBorder="1" applyAlignment="1">
      <alignment horizontal="center"/>
    </xf>
    <xf numFmtId="0" fontId="7" fillId="0" borderId="40" xfId="1" applyBorder="1"/>
    <xf numFmtId="14" fontId="7" fillId="0" borderId="40" xfId="1" applyNumberFormat="1" applyBorder="1"/>
    <xf numFmtId="0" fontId="11" fillId="0" borderId="40" xfId="1" applyFont="1" applyBorder="1" applyAlignment="1">
      <alignment horizontal="center" wrapText="1"/>
    </xf>
    <xf numFmtId="1" fontId="10" fillId="0" borderId="40" xfId="1" applyNumberFormat="1" applyFont="1" applyBorder="1" applyAlignment="1">
      <alignment horizontal="center" vertical="center" wrapText="1"/>
    </xf>
    <xf numFmtId="0" fontId="7" fillId="0" borderId="40" xfId="1" applyBorder="1" applyAlignment="1">
      <alignment horizontal="center"/>
    </xf>
    <xf numFmtId="14" fontId="7" fillId="0" borderId="40" xfId="1" applyNumberFormat="1" applyBorder="1" applyAlignment="1">
      <alignment horizontal="center"/>
    </xf>
    <xf numFmtId="14" fontId="7" fillId="0" borderId="40" xfId="1" applyNumberFormat="1" applyBorder="1" applyAlignment="1">
      <alignment horizontal="center" wrapText="1"/>
    </xf>
    <xf numFmtId="1" fontId="11" fillId="0" borderId="40" xfId="1" applyNumberFormat="1" applyFont="1" applyBorder="1" applyAlignment="1">
      <alignment horizontal="center" wrapText="1"/>
    </xf>
    <xf numFmtId="0" fontId="7" fillId="0" borderId="0" xfId="1" applyAlignment="1">
      <alignment horizontal="left"/>
    </xf>
    <xf numFmtId="0" fontId="7" fillId="0" borderId="40" xfId="1" applyBorder="1" applyAlignment="1">
      <alignment horizontal="center" vertical="center"/>
    </xf>
    <xf numFmtId="14" fontId="7" fillId="0" borderId="40" xfId="1" applyNumberFormat="1" applyBorder="1" applyAlignment="1">
      <alignment horizontal="center" vertical="center"/>
    </xf>
    <xf numFmtId="14" fontId="7" fillId="0" borderId="40" xfId="1" applyNumberFormat="1" applyBorder="1" applyAlignment="1">
      <alignment horizontal="center" vertical="center" wrapText="1"/>
    </xf>
    <xf numFmtId="1" fontId="11" fillId="0" borderId="40" xfId="1" applyNumberFormat="1" applyFont="1" applyBorder="1" applyAlignment="1">
      <alignment horizontal="center" vertical="center" wrapText="1"/>
    </xf>
    <xf numFmtId="0" fontId="10" fillId="0" borderId="40" xfId="1" applyFont="1" applyBorder="1" applyAlignment="1">
      <alignment horizontal="center" vertical="center" wrapText="1"/>
    </xf>
    <xf numFmtId="2" fontId="10" fillId="0" borderId="40" xfId="1" applyNumberFormat="1" applyFont="1" applyBorder="1" applyAlignment="1">
      <alignment horizontal="center" vertical="center" wrapText="1"/>
    </xf>
    <xf numFmtId="14" fontId="16" fillId="0" borderId="43" xfId="1" applyNumberFormat="1" applyFont="1" applyBorder="1" applyAlignment="1">
      <alignment horizontal="center"/>
    </xf>
    <xf numFmtId="14" fontId="10" fillId="0" borderId="43" xfId="1" applyNumberFormat="1" applyFont="1" applyBorder="1" applyAlignment="1">
      <alignment horizontal="center" wrapText="1"/>
    </xf>
    <xf numFmtId="0" fontId="10" fillId="0" borderId="43" xfId="1" applyFont="1" applyBorder="1" applyAlignment="1">
      <alignment horizontal="center" wrapText="1"/>
    </xf>
    <xf numFmtId="14" fontId="16" fillId="0" borderId="40" xfId="1" applyNumberFormat="1" applyFont="1" applyBorder="1" applyAlignment="1">
      <alignment horizontal="center"/>
    </xf>
    <xf numFmtId="14" fontId="10" fillId="0" borderId="40" xfId="1" applyNumberFormat="1" applyFont="1" applyBorder="1" applyAlignment="1">
      <alignment horizontal="center" wrapText="1"/>
    </xf>
    <xf numFmtId="0" fontId="10" fillId="0" borderId="40" xfId="1" applyFont="1" applyBorder="1" applyAlignment="1">
      <alignment horizontal="center" wrapText="1"/>
    </xf>
    <xf numFmtId="0" fontId="7" fillId="0" borderId="0" xfId="1" applyAlignment="1">
      <alignment horizontal="center"/>
    </xf>
    <xf numFmtId="0" fontId="16" fillId="0" borderId="43" xfId="1" applyFont="1" applyBorder="1" applyAlignment="1">
      <alignment horizontal="center"/>
    </xf>
    <xf numFmtId="0" fontId="11" fillId="0" borderId="43" xfId="1" applyFont="1" applyBorder="1" applyAlignment="1">
      <alignment horizontal="center" wrapText="1"/>
    </xf>
    <xf numFmtId="0" fontId="10" fillId="0" borderId="43" xfId="1" applyFont="1" applyBorder="1" applyAlignment="1">
      <alignment horizontal="center" vertical="center" wrapText="1"/>
    </xf>
    <xf numFmtId="0" fontId="7" fillId="0" borderId="43" xfId="1" applyBorder="1"/>
    <xf numFmtId="0" fontId="10" fillId="5" borderId="36" xfId="1" applyFont="1" applyFill="1" applyBorder="1" applyAlignment="1">
      <alignment horizontal="center" vertical="center" wrapText="1"/>
    </xf>
    <xf numFmtId="0" fontId="10" fillId="0" borderId="36" xfId="1" applyFont="1" applyBorder="1" applyAlignment="1">
      <alignment horizontal="center" vertical="center" wrapText="1"/>
    </xf>
    <xf numFmtId="14" fontId="7" fillId="0" borderId="43" xfId="1" applyNumberFormat="1" applyBorder="1"/>
    <xf numFmtId="0" fontId="0" fillId="0" borderId="40" xfId="0" applyBorder="1"/>
    <xf numFmtId="2" fontId="0" fillId="0" borderId="40" xfId="0" applyNumberFormat="1" applyBorder="1"/>
    <xf numFmtId="0" fontId="9" fillId="4" borderId="27" xfId="1" applyFont="1" applyFill="1" applyBorder="1" applyAlignment="1">
      <alignment horizontal="center" vertical="center" wrapText="1"/>
    </xf>
    <xf numFmtId="0" fontId="9" fillId="4" borderId="28" xfId="1" applyFont="1" applyFill="1" applyBorder="1" applyAlignment="1">
      <alignment horizontal="center" vertical="center" wrapText="1"/>
    </xf>
    <xf numFmtId="0" fontId="9" fillId="4" borderId="29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1" fontId="0" fillId="0" borderId="2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0" xfId="0" applyAlignment="1"/>
    <xf numFmtId="2" fontId="0" fillId="0" borderId="1" xfId="0" applyNumberFormat="1" applyBorder="1" applyAlignment="1"/>
    <xf numFmtId="0" fontId="2" fillId="0" borderId="1" xfId="0" applyFont="1" applyBorder="1" applyAlignment="1"/>
    <xf numFmtId="0" fontId="0" fillId="0" borderId="1" xfId="0" applyBorder="1" applyAlignment="1"/>
    <xf numFmtId="0" fontId="2" fillId="0" borderId="2" xfId="0" applyFont="1" applyBorder="1" applyAlignment="1"/>
    <xf numFmtId="2" fontId="0" fillId="0" borderId="2" xfId="0" applyNumberForma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2" fillId="0" borderId="17" xfId="0" applyFont="1" applyBorder="1" applyAlignment="1"/>
  </cellXfs>
  <cellStyles count="2">
    <cellStyle name="Normal" xfId="0" builtinId="0"/>
    <cellStyle name="Normal 2" xfId="1" xr:uid="{F47E968E-09C0-4E20-ACF0-8F0735FE06F6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d/m/yyyy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d/m/yyyy"/>
      <fill>
        <patternFill patternType="none">
          <fgColor indexed="64"/>
          <bgColor indexed="65"/>
        </patternFill>
      </fill>
      <alignment horizontal="center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theme="4" tint="0.39997558519241921"/>
        </bottom>
      </border>
    </dxf>
    <dxf>
      <border outline="0">
        <left style="thin">
          <color theme="4" tint="0.39997558519241921"/>
        </left>
        <top style="thin">
          <color theme="4" tint="0.39997558519241921"/>
        </top>
      </border>
    </dxf>
    <dxf>
      <alignment horizontal="center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d/m/yyyy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/m/yyyy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d/m/yyyy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d/m/yyyy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Residuos totales al 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'Residencias Campus Cartago'!$C$3:$N$3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'Residencias Campus Cartago'!$C$12:$N$12</c:f>
              <c:numCache>
                <c:formatCode>General</c:formatCode>
                <c:ptCount val="12"/>
                <c:pt idx="0">
                  <c:v>78</c:v>
                </c:pt>
                <c:pt idx="1">
                  <c:v>163</c:v>
                </c:pt>
                <c:pt idx="2">
                  <c:v>870</c:v>
                </c:pt>
                <c:pt idx="3">
                  <c:v>934</c:v>
                </c:pt>
                <c:pt idx="4">
                  <c:v>1174</c:v>
                </c:pt>
                <c:pt idx="5">
                  <c:v>748</c:v>
                </c:pt>
                <c:pt idx="6">
                  <c:v>410.5</c:v>
                </c:pt>
                <c:pt idx="7">
                  <c:v>522</c:v>
                </c:pt>
                <c:pt idx="8">
                  <c:v>735.5</c:v>
                </c:pt>
                <c:pt idx="9">
                  <c:v>210</c:v>
                </c:pt>
                <c:pt idx="10">
                  <c:v>839.5</c:v>
                </c:pt>
                <c:pt idx="11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5C-4355-8444-9A101BCC4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4867624"/>
        <c:axId val="454872872"/>
      </c:barChart>
      <c:catAx>
        <c:axId val="454867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872872"/>
        <c:crosses val="autoZero"/>
        <c:auto val="1"/>
        <c:lblAlgn val="ctr"/>
        <c:lblOffset val="100"/>
        <c:noMultiLvlLbl val="0"/>
      </c:catAx>
      <c:valAx>
        <c:axId val="454872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4867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Residuos por mes según tipo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'Residencias Campus Cartago'!$B$4</c:f>
              <c:strCache>
                <c:ptCount val="1"/>
                <c:pt idx="0">
                  <c:v>Papel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'Residencias Campus Cartago'!$C$3:$N$3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'Residencias Campus Cartago'!$C$4:$N$4</c:f>
              <c:numCache>
                <c:formatCode>General</c:formatCode>
                <c:ptCount val="12"/>
                <c:pt idx="0">
                  <c:v>29</c:v>
                </c:pt>
                <c:pt idx="1">
                  <c:v>18</c:v>
                </c:pt>
                <c:pt idx="2">
                  <c:v>86</c:v>
                </c:pt>
                <c:pt idx="3">
                  <c:v>125</c:v>
                </c:pt>
                <c:pt idx="4">
                  <c:v>84</c:v>
                </c:pt>
                <c:pt idx="5">
                  <c:v>67</c:v>
                </c:pt>
                <c:pt idx="6">
                  <c:v>98</c:v>
                </c:pt>
                <c:pt idx="7">
                  <c:v>195.5</c:v>
                </c:pt>
                <c:pt idx="8">
                  <c:v>50.5</c:v>
                </c:pt>
                <c:pt idx="9">
                  <c:v>77.5</c:v>
                </c:pt>
                <c:pt idx="10">
                  <c:v>123.5</c:v>
                </c:pt>
                <c:pt idx="11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9-45A0-93CD-F09770305C10}"/>
            </c:ext>
          </c:extLst>
        </c:ser>
        <c:ser>
          <c:idx val="1"/>
          <c:order val="1"/>
          <c:tx>
            <c:strRef>
              <c:f>'Residencias Campus Cartago'!$B$5</c:f>
              <c:strCache>
                <c:ptCount val="1"/>
                <c:pt idx="0">
                  <c:v>Cartón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'Residencias Campus Cartago'!$C$3:$N$3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'Residencias Campus Cartago'!$C$5:$N$5</c:f>
              <c:numCache>
                <c:formatCode>General</c:formatCode>
                <c:ptCount val="12"/>
                <c:pt idx="0">
                  <c:v>10</c:v>
                </c:pt>
                <c:pt idx="1">
                  <c:v>18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195.5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9-45A0-93CD-F09770305C10}"/>
            </c:ext>
          </c:extLst>
        </c:ser>
        <c:ser>
          <c:idx val="2"/>
          <c:order val="2"/>
          <c:tx>
            <c:strRef>
              <c:f>'Residencias Campus Cartago'!$B$6</c:f>
              <c:strCache>
                <c:ptCount val="1"/>
                <c:pt idx="0">
                  <c:v>Plásticos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'Residencias Campus Cartago'!$C$3:$N$3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'Residencias Campus Cartago'!$C$6:$N$6</c:f>
              <c:numCache>
                <c:formatCode>General</c:formatCode>
                <c:ptCount val="12"/>
                <c:pt idx="0">
                  <c:v>7</c:v>
                </c:pt>
                <c:pt idx="1">
                  <c:v>41</c:v>
                </c:pt>
                <c:pt idx="2">
                  <c:v>66</c:v>
                </c:pt>
                <c:pt idx="3">
                  <c:v>59</c:v>
                </c:pt>
                <c:pt idx="4">
                  <c:v>68</c:v>
                </c:pt>
                <c:pt idx="5">
                  <c:v>52</c:v>
                </c:pt>
                <c:pt idx="6">
                  <c:v>34.5</c:v>
                </c:pt>
                <c:pt idx="7">
                  <c:v>66</c:v>
                </c:pt>
                <c:pt idx="8">
                  <c:v>76.5</c:v>
                </c:pt>
                <c:pt idx="9">
                  <c:v>76.5</c:v>
                </c:pt>
                <c:pt idx="10">
                  <c:v>78</c:v>
                </c:pt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79-45A0-93CD-F09770305C10}"/>
            </c:ext>
          </c:extLst>
        </c:ser>
        <c:ser>
          <c:idx val="3"/>
          <c:order val="3"/>
          <c:tx>
            <c:strRef>
              <c:f>'Residencias Campus Cartago'!$B$7</c:f>
              <c:strCache>
                <c:ptCount val="1"/>
                <c:pt idx="0">
                  <c:v>Vidrio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'Residencias Campus Cartago'!$C$3:$N$3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'Residencias Campus Cartago'!$C$7:$N$7</c:f>
              <c:numCache>
                <c:formatCode>General</c:formatCode>
                <c:ptCount val="12"/>
                <c:pt idx="0">
                  <c:v>7</c:v>
                </c:pt>
                <c:pt idx="1">
                  <c:v>14</c:v>
                </c:pt>
                <c:pt idx="2">
                  <c:v>33</c:v>
                </c:pt>
                <c:pt idx="3">
                  <c:v>30</c:v>
                </c:pt>
                <c:pt idx="4">
                  <c:v>19</c:v>
                </c:pt>
                <c:pt idx="5">
                  <c:v>27</c:v>
                </c:pt>
                <c:pt idx="6">
                  <c:v>37.5</c:v>
                </c:pt>
                <c:pt idx="7">
                  <c:v>20</c:v>
                </c:pt>
                <c:pt idx="8">
                  <c:v>31</c:v>
                </c:pt>
                <c:pt idx="9">
                  <c:v>13</c:v>
                </c:pt>
                <c:pt idx="10">
                  <c:v>52</c:v>
                </c:pt>
                <c:pt idx="11">
                  <c:v>19.5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79-45A0-93CD-F09770305C10}"/>
            </c:ext>
          </c:extLst>
        </c:ser>
        <c:ser>
          <c:idx val="4"/>
          <c:order val="4"/>
          <c:tx>
            <c:strRef>
              <c:f>'Residencias Campus Cartago'!$B$8</c:f>
              <c:strCache>
                <c:ptCount val="1"/>
                <c:pt idx="0">
                  <c:v>Aluminio + Latón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'Residencias Campus Cartago'!$C$3:$N$3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'Residencias Campus Cartago'!$C$8:$N$8</c:f>
              <c:numCache>
                <c:formatCode>General</c:formatCode>
                <c:ptCount val="12"/>
                <c:pt idx="0">
                  <c:v>5</c:v>
                </c:pt>
                <c:pt idx="1">
                  <c:v>19</c:v>
                </c:pt>
                <c:pt idx="2">
                  <c:v>38</c:v>
                </c:pt>
                <c:pt idx="3">
                  <c:v>46</c:v>
                </c:pt>
                <c:pt idx="4">
                  <c:v>44</c:v>
                </c:pt>
                <c:pt idx="5">
                  <c:v>28</c:v>
                </c:pt>
                <c:pt idx="6">
                  <c:v>17</c:v>
                </c:pt>
                <c:pt idx="7">
                  <c:v>45</c:v>
                </c:pt>
                <c:pt idx="8">
                  <c:v>51.5</c:v>
                </c:pt>
                <c:pt idx="9">
                  <c:v>43</c:v>
                </c:pt>
                <c:pt idx="10">
                  <c:v>27.5</c:v>
                </c:pt>
                <c:pt idx="11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79-45A0-93CD-F09770305C10}"/>
            </c:ext>
          </c:extLst>
        </c:ser>
        <c:ser>
          <c:idx val="5"/>
          <c:order val="5"/>
          <c:tx>
            <c:strRef>
              <c:f>'Residencias Campus Cartago'!$B$9</c:f>
              <c:strCache>
                <c:ptCount val="1"/>
                <c:pt idx="0">
                  <c:v>Orgánicos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'Residencias Campus Cartago'!$C$3:$N$3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'Residencias Campus Cartago'!$C$9:$N$9</c:f>
              <c:numCache>
                <c:formatCode>General</c:formatCode>
                <c:ptCount val="12"/>
                <c:pt idx="0">
                  <c:v>20</c:v>
                </c:pt>
                <c:pt idx="1">
                  <c:v>0</c:v>
                </c:pt>
                <c:pt idx="2">
                  <c:v>641</c:v>
                </c:pt>
                <c:pt idx="3">
                  <c:v>674</c:v>
                </c:pt>
                <c:pt idx="4">
                  <c:v>959</c:v>
                </c:pt>
                <c:pt idx="5">
                  <c:v>574</c:v>
                </c:pt>
                <c:pt idx="6">
                  <c:v>223.5</c:v>
                </c:pt>
                <c:pt idx="7">
                  <c:v>0</c:v>
                </c:pt>
                <c:pt idx="8">
                  <c:v>526</c:v>
                </c:pt>
                <c:pt idx="9">
                  <c:v>0</c:v>
                </c:pt>
                <c:pt idx="10">
                  <c:v>558.5</c:v>
                </c:pt>
                <c:pt idx="1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79-45A0-93CD-F09770305C10}"/>
            </c:ext>
          </c:extLst>
        </c:ser>
        <c:ser>
          <c:idx val="6"/>
          <c:order val="6"/>
          <c:tx>
            <c:strRef>
              <c:f>'Residencias Campus Cartago'!$B$10</c:f>
              <c:strCache>
                <c:ptCount val="1"/>
                <c:pt idx="0">
                  <c:v>Electrónico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'Residencias Campus Cartago'!$C$3:$N$3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'Residencias Campus Cartago'!$C$10:$N$10</c:f>
              <c:numCache>
                <c:formatCode>General</c:formatCode>
                <c:ptCount val="12"/>
                <c:pt idx="0">
                  <c:v>0</c:v>
                </c:pt>
                <c:pt idx="1">
                  <c:v>53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079-45A0-93CD-F09770305C10}"/>
            </c:ext>
          </c:extLst>
        </c:ser>
        <c:ser>
          <c:idx val="7"/>
          <c:order val="7"/>
          <c:tx>
            <c:strRef>
              <c:f>'Residencias Campus Cartago'!$B$11</c:f>
              <c:strCache>
                <c:ptCount val="1"/>
                <c:pt idx="0">
                  <c:v>Otro: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'Residencias Campus Cartago'!$C$3:$N$3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'Residencias Campus Cartago'!$C$11:$N$11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079-45A0-93CD-F09770305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7192208"/>
        <c:axId val="588809248"/>
      </c:barChart>
      <c:catAx>
        <c:axId val="43719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809248"/>
        <c:crosses val="autoZero"/>
        <c:auto val="1"/>
        <c:lblAlgn val="ctr"/>
        <c:lblOffset val="100"/>
        <c:noMultiLvlLbl val="0"/>
      </c:catAx>
      <c:valAx>
        <c:axId val="58880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19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r>
              <a:rPr lang="en-GB" b="1" i="0">
                <a:solidFill>
                  <a:srgbClr val="000000"/>
                </a:solidFill>
                <a:latin typeface="Roboto"/>
              </a:rPr>
              <a:t>Residuos separados (kg/mes)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'Campus San Carlos'!$A$10:$A$21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'Campus San Carlos'!$C$10:$C$21</c:f>
              <c:numCache>
                <c:formatCode>#,##0.00</c:formatCode>
                <c:ptCount val="12"/>
                <c:pt idx="1">
                  <c:v>445.5</c:v>
                </c:pt>
                <c:pt idx="2">
                  <c:v>85.5</c:v>
                </c:pt>
                <c:pt idx="3">
                  <c:v>51</c:v>
                </c:pt>
                <c:pt idx="4">
                  <c:v>15</c:v>
                </c:pt>
                <c:pt idx="5">
                  <c:v>34</c:v>
                </c:pt>
                <c:pt idx="6">
                  <c:v>34.5</c:v>
                </c:pt>
                <c:pt idx="7">
                  <c:v>333</c:v>
                </c:pt>
                <c:pt idx="8">
                  <c:v>118.5</c:v>
                </c:pt>
                <c:pt idx="9" formatCode="0.00">
                  <c:v>142.5</c:v>
                </c:pt>
                <c:pt idx="10" formatCode="0.00">
                  <c:v>93.5</c:v>
                </c:pt>
                <c:pt idx="11" formatCode="0.00">
                  <c:v>168.5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968-4E5D-B80E-DF9C9FC7AC0B}"/>
            </c:ext>
          </c:extLst>
        </c:ser>
        <c:ser>
          <c:idx val="1"/>
          <c:order val="1"/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'Campus San Carlos'!$A$10:$A$21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'Campus San Carlos'!$E$10:$E$21</c:f>
              <c:numCache>
                <c:formatCode>#,##0.00</c:formatCode>
                <c:ptCount val="12"/>
                <c:pt idx="1">
                  <c:v>78.5</c:v>
                </c:pt>
                <c:pt idx="2">
                  <c:v>88.5</c:v>
                </c:pt>
                <c:pt idx="3">
                  <c:v>80</c:v>
                </c:pt>
                <c:pt idx="4">
                  <c:v>66.5</c:v>
                </c:pt>
                <c:pt idx="5">
                  <c:v>113.5</c:v>
                </c:pt>
                <c:pt idx="6">
                  <c:v>61.5</c:v>
                </c:pt>
                <c:pt idx="7">
                  <c:v>113</c:v>
                </c:pt>
                <c:pt idx="8">
                  <c:v>130.5</c:v>
                </c:pt>
                <c:pt idx="9" formatCode="0.00">
                  <c:v>108.5</c:v>
                </c:pt>
                <c:pt idx="10" formatCode="0.00">
                  <c:v>122</c:v>
                </c:pt>
                <c:pt idx="11" formatCode="0.00">
                  <c:v>97.5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968-4E5D-B80E-DF9C9FC7AC0B}"/>
            </c:ext>
          </c:extLst>
        </c:ser>
        <c:ser>
          <c:idx val="2"/>
          <c:order val="2"/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'Campus San Carlos'!$A$10:$A$21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'Campus San Carlos'!$F$10:$F$21</c:f>
              <c:numCache>
                <c:formatCode>#,##0.00</c:formatCode>
                <c:ptCount val="12"/>
                <c:pt idx="1">
                  <c:v>76</c:v>
                </c:pt>
                <c:pt idx="2">
                  <c:v>109</c:v>
                </c:pt>
                <c:pt idx="3">
                  <c:v>29</c:v>
                </c:pt>
                <c:pt idx="4">
                  <c:v>40</c:v>
                </c:pt>
                <c:pt idx="5">
                  <c:v>72</c:v>
                </c:pt>
                <c:pt idx="6">
                  <c:v>75.5</c:v>
                </c:pt>
                <c:pt idx="7">
                  <c:v>169.5</c:v>
                </c:pt>
                <c:pt idx="8">
                  <c:v>89</c:v>
                </c:pt>
                <c:pt idx="9" formatCode="0.00">
                  <c:v>0</c:v>
                </c:pt>
                <c:pt idx="10" formatCode="0.00">
                  <c:v>75</c:v>
                </c:pt>
                <c:pt idx="11" formatCode="0.0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968-4E5D-B80E-DF9C9FC7AC0B}"/>
            </c:ext>
          </c:extLst>
        </c:ser>
        <c:ser>
          <c:idx val="3"/>
          <c:order val="3"/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'Campus San Carlos'!$A$10:$A$21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'Campus San Carlos'!$G$10:$G$21</c:f>
              <c:numCache>
                <c:formatCode>#,##0.00</c:formatCode>
                <c:ptCount val="12"/>
                <c:pt idx="1">
                  <c:v>3.5</c:v>
                </c:pt>
                <c:pt idx="2">
                  <c:v>7</c:v>
                </c:pt>
                <c:pt idx="3">
                  <c:v>6.5</c:v>
                </c:pt>
                <c:pt idx="4">
                  <c:v>8.5</c:v>
                </c:pt>
                <c:pt idx="5">
                  <c:v>3</c:v>
                </c:pt>
                <c:pt idx="6">
                  <c:v>0</c:v>
                </c:pt>
                <c:pt idx="7">
                  <c:v>10</c:v>
                </c:pt>
                <c:pt idx="8">
                  <c:v>15</c:v>
                </c:pt>
                <c:pt idx="9" formatCode="0.00">
                  <c:v>4</c:v>
                </c:pt>
                <c:pt idx="10" formatCode="0.00">
                  <c:v>10</c:v>
                </c:pt>
                <c:pt idx="11" formatCode="0.00">
                  <c:v>7.5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1968-4E5D-B80E-DF9C9FC7AC0B}"/>
            </c:ext>
          </c:extLst>
        </c:ser>
        <c:ser>
          <c:idx val="4"/>
          <c:order val="4"/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'Campus San Carlos'!$A$10:$A$21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'Campus San Carlos'!$H$10:$H$21</c:f>
              <c:numCache>
                <c:formatCode>0.00</c:formatCode>
                <c:ptCount val="12"/>
                <c:pt idx="0">
                  <c:v>111.5</c:v>
                </c:pt>
                <c:pt idx="1">
                  <c:v>199</c:v>
                </c:pt>
                <c:pt idx="2">
                  <c:v>259.20000000000005</c:v>
                </c:pt>
                <c:pt idx="3">
                  <c:v>198</c:v>
                </c:pt>
                <c:pt idx="4">
                  <c:v>262</c:v>
                </c:pt>
                <c:pt idx="5">
                  <c:v>283</c:v>
                </c:pt>
                <c:pt idx="6">
                  <c:v>122.29999999999998</c:v>
                </c:pt>
                <c:pt idx="7">
                  <c:v>406.40000000000009</c:v>
                </c:pt>
                <c:pt idx="8">
                  <c:v>301.20000000000005</c:v>
                </c:pt>
                <c:pt idx="9">
                  <c:v>387.2</c:v>
                </c:pt>
                <c:pt idx="10">
                  <c:v>376.5</c:v>
                </c:pt>
                <c:pt idx="11">
                  <c:v>311.5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1968-4E5D-B80E-DF9C9FC7AC0B}"/>
            </c:ext>
          </c:extLst>
        </c:ser>
        <c:ser>
          <c:idx val="5"/>
          <c:order val="5"/>
          <c:spPr>
            <a:solidFill>
              <a:srgbClr val="70AD47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'Campus San Carlos'!$A$10:$A$21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'Campus San Carlos'!$L$10:$L$21</c:f>
              <c:numCache>
                <c:formatCode>0.00</c:formatCode>
                <c:ptCount val="12"/>
                <c:pt idx="3">
                  <c:v>114</c:v>
                </c:pt>
                <c:pt idx="5">
                  <c:v>95</c:v>
                </c:pt>
                <c:pt idx="8">
                  <c:v>190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5-1968-4E5D-B80E-DF9C9FC7A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275284"/>
        <c:axId val="338646067"/>
      </c:barChart>
      <c:catAx>
        <c:axId val="10472752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338646067"/>
        <c:crosses val="autoZero"/>
        <c:auto val="1"/>
        <c:lblAlgn val="ctr"/>
        <c:lblOffset val="100"/>
        <c:noMultiLvlLbl val="1"/>
      </c:catAx>
      <c:valAx>
        <c:axId val="33864606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GB"/>
              </a:p>
            </c:rich>
          </c:tx>
          <c:overlay val="0"/>
        </c:title>
        <c:numFmt formatCode="#,##0.00" sourceLinked="1"/>
        <c:majorTickMark val="cross"/>
        <c:minorTickMark val="cross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47275284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b="1" i="0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Reciclables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'Campus San Carlos'!$A$10:$A$21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'Campus San Carlos'!$O$10:$O$21</c:f>
              <c:numCache>
                <c:formatCode>0.00</c:formatCode>
                <c:ptCount val="12"/>
                <c:pt idx="0">
                  <c:v>111.5</c:v>
                </c:pt>
                <c:pt idx="1">
                  <c:v>1110</c:v>
                </c:pt>
                <c:pt idx="2">
                  <c:v>802.7</c:v>
                </c:pt>
                <c:pt idx="3">
                  <c:v>637</c:v>
                </c:pt>
                <c:pt idx="4">
                  <c:v>524.5</c:v>
                </c:pt>
                <c:pt idx="5">
                  <c:v>754.5</c:v>
                </c:pt>
                <c:pt idx="6">
                  <c:v>398.29999999999995</c:v>
                </c:pt>
                <c:pt idx="7">
                  <c:v>1286.9000000000001</c:v>
                </c:pt>
                <c:pt idx="8">
                  <c:v>942.2</c:v>
                </c:pt>
                <c:pt idx="9">
                  <c:v>899.7</c:v>
                </c:pt>
                <c:pt idx="10">
                  <c:v>913.5</c:v>
                </c:pt>
                <c:pt idx="11">
                  <c:v>783.5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03-424E-921E-76A19511D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2057584"/>
        <c:axId val="1382053840"/>
      </c:barChart>
      <c:catAx>
        <c:axId val="138205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2053840"/>
        <c:crosses val="autoZero"/>
        <c:auto val="1"/>
        <c:lblAlgn val="ctr"/>
        <c:lblOffset val="100"/>
        <c:noMultiLvlLbl val="0"/>
      </c:catAx>
      <c:valAx>
        <c:axId val="138205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2057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14</xdr:row>
      <xdr:rowOff>66675</xdr:rowOff>
    </xdr:from>
    <xdr:to>
      <xdr:col>5</xdr:col>
      <xdr:colOff>523875</xdr:colOff>
      <xdr:row>28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DA921E5-972D-4E47-A076-07660096D2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209550</xdr:colOff>
      <xdr:row>13</xdr:row>
      <xdr:rowOff>95250</xdr:rowOff>
    </xdr:from>
    <xdr:to>
      <xdr:col>10</xdr:col>
      <xdr:colOff>933450</xdr:colOff>
      <xdr:row>27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8C1D4FD-C75C-4735-A49A-56582088801A}"/>
            </a:ext>
            <a:ext uri="{147F2762-F138-4A5C-976F-8EAC2B608ADB}">
              <a16:predDERef xmlns:a16="http://schemas.microsoft.com/office/drawing/2014/main" pred="{804C2EA3-020B-423F-A723-D912116974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24</xdr:row>
      <xdr:rowOff>85725</xdr:rowOff>
    </xdr:from>
    <xdr:ext cx="7610475" cy="53149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AE6F08-B15A-4FDE-A8FC-925D3314D4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10</xdr:col>
      <xdr:colOff>700767</xdr:colOff>
      <xdr:row>42</xdr:row>
      <xdr:rowOff>27895</xdr:rowOff>
    </xdr:from>
    <xdr:to>
      <xdr:col>16</xdr:col>
      <xdr:colOff>270782</xdr:colOff>
      <xdr:row>55</xdr:row>
      <xdr:rowOff>170769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8E6BDF7-57BD-40B0-A95B-C060D8E539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nube1-my.sharepoint.com/personal/ga_itcr_ac_cr/Documents/GAmbiental/Gesti&#243;n%20Ambiental/0.%20Campus%20Tecnol&#243;gico%20Central/1.%20Registros/8.%20Residuos%20S&#243;lidos/Indicadores%20MADI%202022%20VF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https://tecnube1-my.sharepoint.com/personal/ga_itcr_ac_cr/Documents/GAmbiental/Gesti&#243;n%20Ambiental/1.%20Campus%20Tecnol&#243;gico%20Local%20San%20Carlos/02.%20Registros/2022-Registros/03-Registros%20PGAI/02-Residuos/Residuos%20Reciclables%20-%20No%20valorizable%20-Org&#225;nico%20Come%202022%20CTLSC.xlsx?BB3B47CE" TargetMode="External"/><Relationship Id="rId1" Type="http://schemas.openxmlformats.org/officeDocument/2006/relationships/externalLinkPath" Target="file:///\\BB3B47CE\Residuos%20Reciclables%20-%20No%20valorizable%20-Org&#225;nico%20Come%202022%20CTLS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Hoja2"/>
      <sheetName val="Hoja3"/>
      <sheetName val="Marzo"/>
      <sheetName val="Abril"/>
      <sheetName val="Mayo"/>
      <sheetName val="Junio"/>
      <sheetName val="Julio"/>
      <sheetName val="Agosto"/>
      <sheetName val="Setiembre"/>
      <sheetName val="Octubre"/>
      <sheetName val="Noviembre"/>
      <sheetName val="Diciembre"/>
      <sheetName val="2022"/>
      <sheetName val="Residencias-I Semestre 2022"/>
      <sheetName val="Residencias-II Semestre 2022"/>
      <sheetName val="Salida de residuos"/>
      <sheetName val="Compostaje"/>
      <sheetName val="Compost"/>
      <sheetName val="San José"/>
      <sheetName val="Residuos para cerdos"/>
      <sheetName val="Toner-Bat-RAEE-Pelig"/>
      <sheetName val="Resumen MADI"/>
      <sheetName val="Resumen Residencias"/>
      <sheetName val="Impresión"/>
      <sheetName val="Hoja1"/>
      <sheetName val="Formato 2022"/>
      <sheetName val="Formato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AX4">
            <v>29</v>
          </cell>
          <cell r="AY4">
            <v>18</v>
          </cell>
          <cell r="AZ4">
            <v>86</v>
          </cell>
          <cell r="BA4">
            <v>125</v>
          </cell>
          <cell r="BB4">
            <v>84</v>
          </cell>
          <cell r="BC4">
            <v>67</v>
          </cell>
        </row>
        <row r="5">
          <cell r="AX5">
            <v>10</v>
          </cell>
          <cell r="AY5">
            <v>18</v>
          </cell>
          <cell r="AZ5">
            <v>6</v>
          </cell>
          <cell r="BA5">
            <v>0</v>
          </cell>
          <cell r="BB5">
            <v>0</v>
          </cell>
          <cell r="BC5">
            <v>0</v>
          </cell>
        </row>
        <row r="6">
          <cell r="AX6">
            <v>7</v>
          </cell>
          <cell r="AY6">
            <v>41</v>
          </cell>
          <cell r="AZ6">
            <v>66</v>
          </cell>
          <cell r="BA6">
            <v>59</v>
          </cell>
          <cell r="BB6">
            <v>68</v>
          </cell>
          <cell r="BC6">
            <v>52</v>
          </cell>
        </row>
        <row r="7">
          <cell r="AX7">
            <v>7</v>
          </cell>
          <cell r="AY7">
            <v>14</v>
          </cell>
          <cell r="AZ7">
            <v>33</v>
          </cell>
          <cell r="BA7">
            <v>30</v>
          </cell>
          <cell r="BB7">
            <v>19</v>
          </cell>
          <cell r="BC7">
            <v>27</v>
          </cell>
        </row>
        <row r="8">
          <cell r="AX8">
            <v>5</v>
          </cell>
          <cell r="AY8">
            <v>19</v>
          </cell>
          <cell r="AZ8">
            <v>38</v>
          </cell>
          <cell r="BA8">
            <v>46</v>
          </cell>
          <cell r="BB8">
            <v>44</v>
          </cell>
          <cell r="BC8">
            <v>28</v>
          </cell>
        </row>
        <row r="9">
          <cell r="AX9">
            <v>20</v>
          </cell>
          <cell r="AY9">
            <v>0</v>
          </cell>
          <cell r="AZ9">
            <v>641</v>
          </cell>
          <cell r="BA9">
            <v>674</v>
          </cell>
          <cell r="BB9">
            <v>959</v>
          </cell>
          <cell r="BC9">
            <v>574</v>
          </cell>
        </row>
        <row r="10">
          <cell r="AX10">
            <v>0</v>
          </cell>
          <cell r="AY10">
            <v>53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</row>
        <row r="11"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</row>
      </sheetData>
      <sheetData sheetId="16">
        <row r="4">
          <cell r="AX4">
            <v>98</v>
          </cell>
          <cell r="AY4">
            <v>195.5</v>
          </cell>
          <cell r="AZ4">
            <v>50.5</v>
          </cell>
          <cell r="BA4">
            <v>77.5</v>
          </cell>
          <cell r="BB4">
            <v>123.5</v>
          </cell>
          <cell r="BC4">
            <v>61</v>
          </cell>
        </row>
        <row r="5">
          <cell r="AX5">
            <v>0</v>
          </cell>
          <cell r="AY5">
            <v>195.5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</row>
        <row r="6">
          <cell r="AX6">
            <v>34.5</v>
          </cell>
          <cell r="AY6">
            <v>66</v>
          </cell>
          <cell r="AZ6">
            <v>76.5</v>
          </cell>
          <cell r="BA6">
            <v>76.5</v>
          </cell>
          <cell r="BB6">
            <v>78</v>
          </cell>
          <cell r="BC6">
            <v>21</v>
          </cell>
        </row>
        <row r="7">
          <cell r="AX7">
            <v>37.5</v>
          </cell>
          <cell r="AY7">
            <v>20</v>
          </cell>
          <cell r="AZ7">
            <v>31</v>
          </cell>
          <cell r="BA7">
            <v>13</v>
          </cell>
          <cell r="BB7">
            <v>52</v>
          </cell>
          <cell r="BC7">
            <v>19.5</v>
          </cell>
        </row>
        <row r="8">
          <cell r="AX8">
            <v>17</v>
          </cell>
          <cell r="AY8">
            <v>45</v>
          </cell>
          <cell r="AZ8">
            <v>51.5</v>
          </cell>
          <cell r="BA8">
            <v>43</v>
          </cell>
          <cell r="BB8">
            <v>27.5</v>
          </cell>
          <cell r="BC8">
            <v>2.5</v>
          </cell>
        </row>
        <row r="9">
          <cell r="AX9">
            <v>223.5</v>
          </cell>
          <cell r="AY9">
            <v>0</v>
          </cell>
          <cell r="AZ9">
            <v>526</v>
          </cell>
          <cell r="BA9">
            <v>0</v>
          </cell>
          <cell r="BB9">
            <v>558.5</v>
          </cell>
          <cell r="BC9">
            <v>24</v>
          </cell>
        </row>
        <row r="10"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</row>
        <row r="11"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Edificio 1"/>
      <sheetName val="Edificio 2"/>
      <sheetName val="Edificio 3"/>
      <sheetName val="Edificio 4"/>
      <sheetName val="Edificio 5"/>
      <sheetName val="Edificio 6"/>
      <sheetName val="Edificio 7"/>
      <sheetName val="Edificio 8"/>
      <sheetName val="Edificio 9"/>
      <sheetName val="Edificio 10"/>
      <sheetName val="Reporte institucional_edificio"/>
      <sheetName val="Reporte Institucional_mes"/>
    </sheetNames>
    <sheetDataSet>
      <sheetData sheetId="0">
        <row r="11">
          <cell r="I11" t="str">
            <v xml:space="preserve">Instituto Tecnológico de Costa Rica, Campus Tecnológico Local San Carlos </v>
          </cell>
        </row>
        <row r="22">
          <cell r="J22">
            <v>2022</v>
          </cell>
        </row>
      </sheetData>
      <sheetData sheetId="1">
        <row r="10">
          <cell r="A10" t="str">
            <v xml:space="preserve">Enero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tecnube1-my.sharepoint.com/personal/ga_itcr_ac_cr/Documents/GAmbiental/Gesti&#243;n%20Ambiental/0.%20Campus%20Tecnol&#243;gico%20Central/1.%20Registros/8.%20Residuos%20S&#243;lidos/Indicadores%20MADI%202022%20VF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tecnube1-my.sharepoint.com/personal/ga_itcr_ac_cr/Documents/GAmbiental/Gesti&#243;n%20Ambiental/0.%20Campus%20Tecnol&#243;gico%20Central/1.%20Registros/8.%20Residuos%20S&#243;lidos/Indicadores%20MADI%202022%20VF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4902.826555324071" createdVersion="8" refreshedVersion="8" minRefreshableVersion="3" recordCount="316" xr:uid="{B0DF747A-78DC-4484-9770-594C03845830}">
  <cacheSource type="worksheet">
    <worksheetSource name="Tabla3" r:id="rId2"/>
  </cacheSource>
  <cacheFields count="5">
    <cacheField name="Mes" numFmtId="0">
      <sharedItems count="6">
        <s v="Enero"/>
        <s v="Febrero"/>
        <s v="Marzo"/>
        <s v="Abril"/>
        <s v="Mayo"/>
        <s v="Junio"/>
      </sharedItems>
    </cacheField>
    <cacheField name="Año" numFmtId="0">
      <sharedItems containsSemiMixedTypes="0" containsString="0" containsNumber="1" containsInteger="1" minValue="2022" maxValue="2022" count="1">
        <n v="2022"/>
      </sharedItems>
    </cacheField>
    <cacheField name="Fecha" numFmtId="14">
      <sharedItems containsSemiMixedTypes="0" containsNonDate="0" containsDate="1" containsString="0" minDate="2022-01-17T00:00:00" maxDate="2022-06-04T00:00:00"/>
    </cacheField>
    <cacheField name="Tipo de residuo" numFmtId="14">
      <sharedItems count="12">
        <s v="Cartón"/>
        <s v="Papel"/>
        <s v="Coprocesable"/>
        <s v="Vidrio"/>
        <s v="Plástico 1 "/>
        <s v="Plástico 2"/>
        <s v="Plástico 4 - Bolsas"/>
        <s v="Tetra pak"/>
        <s v="Latón"/>
        <s v="Aluminio"/>
        <s v="No Valorizable"/>
        <s v="Coprocesable NO peligroso" u="1"/>
      </sharedItems>
    </cacheField>
    <cacheField name="Cantidad (kg)" numFmtId="0">
      <sharedItems containsString="0" containsBlank="1" containsNumber="1" minValue="0" maxValue="3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4902.826555324071" createdVersion="7" refreshedVersion="8" minRefreshableVersion="3" recordCount="711" xr:uid="{CF655483-6EEB-4C80-9193-D35D22FCED17}">
  <cacheSource type="worksheet">
    <worksheetSource name="Tabla1" r:id="rId2"/>
  </cacheSource>
  <cacheFields count="6">
    <cacheField name="Mes" numFmtId="0">
      <sharedItems containsBlank="1" count="8">
        <s v="Enero"/>
        <s v="Febrero"/>
        <s v="Marzo"/>
        <s v="Abril"/>
        <s v="Mayo"/>
        <s v="Junio"/>
        <s v="Julio"/>
        <m u="1"/>
      </sharedItems>
    </cacheField>
    <cacheField name="Año" numFmtId="0">
      <sharedItems containsSemiMixedTypes="0" containsString="0" containsNumber="1" containsInteger="1" minValue="2022" maxValue="2022" count="1">
        <n v="2022"/>
      </sharedItems>
    </cacheField>
    <cacheField name="Fecha" numFmtId="0">
      <sharedItems containsSemiMixedTypes="0" containsNonDate="0" containsDate="1" containsString="0" minDate="2022-01-17T00:00:00" maxDate="2022-07-30T00:00:00"/>
    </cacheField>
    <cacheField name="Campus_x000a_Ubicación" numFmtId="14">
      <sharedItems/>
    </cacheField>
    <cacheField name="Tipo de residuo" numFmtId="0">
      <sharedItems containsBlank="1" count="16">
        <s v="Cartón"/>
        <s v="Plásticos"/>
        <s v="Vidrio"/>
        <s v="Papel"/>
        <s v="Aluminio + Latón"/>
        <s v="Orgánicos "/>
        <s v="Orgánicos"/>
        <s v="Otro"/>
        <s v="Otro "/>
        <s v="Otro: "/>
        <s v="DAM"/>
        <s v="Planta piloto"/>
        <m u="1"/>
        <s v="Organicos " u="1"/>
        <s v="Orgánico" u="1"/>
        <s v="Aluminio" u="1"/>
      </sharedItems>
    </cacheField>
    <cacheField name="Cantidad(kg)" numFmtId="0">
      <sharedItems containsBlank="1" containsMixedTypes="1" containsNumber="1" minValue="1" maxValue="3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6">
  <r>
    <x v="0"/>
    <x v="0"/>
    <d v="2022-01-17T00:00:00"/>
    <x v="0"/>
    <n v="45"/>
  </r>
  <r>
    <x v="0"/>
    <x v="0"/>
    <d v="2022-01-18T00:00:00"/>
    <x v="0"/>
    <n v="37"/>
  </r>
  <r>
    <x v="0"/>
    <x v="0"/>
    <d v="2022-01-19T00:00:00"/>
    <x v="1"/>
    <n v="360"/>
  </r>
  <r>
    <x v="0"/>
    <x v="0"/>
    <d v="2022-01-19T00:00:00"/>
    <x v="0"/>
    <n v="46"/>
  </r>
  <r>
    <x v="0"/>
    <x v="0"/>
    <d v="2022-01-21T00:00:00"/>
    <x v="0"/>
    <n v="25"/>
  </r>
  <r>
    <x v="0"/>
    <x v="0"/>
    <d v="2022-01-25T00:00:00"/>
    <x v="0"/>
    <n v="38"/>
  </r>
  <r>
    <x v="0"/>
    <x v="0"/>
    <d v="2022-01-26T00:00:00"/>
    <x v="0"/>
    <n v="20"/>
  </r>
  <r>
    <x v="0"/>
    <x v="0"/>
    <d v="2022-01-27T00:00:00"/>
    <x v="1"/>
    <n v="185"/>
  </r>
  <r>
    <x v="0"/>
    <x v="0"/>
    <d v="2022-01-27T00:00:00"/>
    <x v="0"/>
    <n v="45"/>
  </r>
  <r>
    <x v="0"/>
    <x v="0"/>
    <d v="2022-01-28T00:00:00"/>
    <x v="0"/>
    <n v="15"/>
  </r>
  <r>
    <x v="0"/>
    <x v="0"/>
    <d v="2022-01-31T00:00:00"/>
    <x v="0"/>
    <n v="5"/>
  </r>
  <r>
    <x v="0"/>
    <x v="0"/>
    <d v="2022-01-31T00:00:00"/>
    <x v="2"/>
    <n v="14"/>
  </r>
  <r>
    <x v="0"/>
    <x v="0"/>
    <d v="2022-01-31T00:00:00"/>
    <x v="3"/>
    <n v="234"/>
  </r>
  <r>
    <x v="1"/>
    <x v="0"/>
    <d v="2022-02-01T00:00:00"/>
    <x v="0"/>
    <n v="49"/>
  </r>
  <r>
    <x v="1"/>
    <x v="0"/>
    <d v="2022-02-02T00:00:00"/>
    <x v="1"/>
    <n v="225"/>
  </r>
  <r>
    <x v="1"/>
    <x v="0"/>
    <d v="2022-02-02T00:00:00"/>
    <x v="0"/>
    <n v="38"/>
  </r>
  <r>
    <x v="1"/>
    <x v="0"/>
    <d v="2022-02-03T00:00:00"/>
    <x v="0"/>
    <n v="30"/>
  </r>
  <r>
    <x v="1"/>
    <x v="0"/>
    <d v="2022-02-04T00:00:00"/>
    <x v="0"/>
    <n v="14"/>
  </r>
  <r>
    <x v="1"/>
    <x v="0"/>
    <d v="2022-02-07T00:00:00"/>
    <x v="1"/>
    <n v="65"/>
  </r>
  <r>
    <x v="1"/>
    <x v="0"/>
    <d v="2022-02-07T00:00:00"/>
    <x v="0"/>
    <n v="15"/>
  </r>
  <r>
    <x v="1"/>
    <x v="0"/>
    <d v="2022-02-08T00:00:00"/>
    <x v="0"/>
    <n v="7"/>
  </r>
  <r>
    <x v="1"/>
    <x v="0"/>
    <d v="2022-02-09T00:00:00"/>
    <x v="4"/>
    <n v="35"/>
  </r>
  <r>
    <x v="1"/>
    <x v="0"/>
    <d v="2022-02-09T00:00:00"/>
    <x v="5"/>
    <n v="40"/>
  </r>
  <r>
    <x v="1"/>
    <x v="0"/>
    <d v="2022-02-09T00:00:00"/>
    <x v="6"/>
    <n v="15"/>
  </r>
  <r>
    <x v="1"/>
    <x v="0"/>
    <d v="2022-02-09T00:00:00"/>
    <x v="7"/>
    <n v="14"/>
  </r>
  <r>
    <x v="1"/>
    <x v="0"/>
    <d v="2022-02-09T00:00:00"/>
    <x v="8"/>
    <n v="22"/>
  </r>
  <r>
    <x v="1"/>
    <x v="0"/>
    <d v="2022-02-09T00:00:00"/>
    <x v="9"/>
    <n v="6"/>
  </r>
  <r>
    <x v="1"/>
    <x v="0"/>
    <d v="2022-02-09T00:00:00"/>
    <x v="0"/>
    <n v="10"/>
  </r>
  <r>
    <x v="1"/>
    <x v="0"/>
    <d v="2022-02-09T00:00:00"/>
    <x v="2"/>
    <n v="48"/>
  </r>
  <r>
    <x v="1"/>
    <x v="0"/>
    <d v="2022-02-09T00:00:00"/>
    <x v="10"/>
    <n v="8"/>
  </r>
  <r>
    <x v="1"/>
    <x v="0"/>
    <d v="2022-02-11T00:00:00"/>
    <x v="0"/>
    <n v="19"/>
  </r>
  <r>
    <x v="1"/>
    <x v="0"/>
    <d v="2022-02-14T00:00:00"/>
    <x v="0"/>
    <n v="25"/>
  </r>
  <r>
    <x v="1"/>
    <x v="0"/>
    <d v="2022-02-16T00:00:00"/>
    <x v="0"/>
    <n v="39"/>
  </r>
  <r>
    <x v="1"/>
    <x v="0"/>
    <d v="2022-02-16T00:00:00"/>
    <x v="2"/>
    <n v="16"/>
  </r>
  <r>
    <x v="1"/>
    <x v="0"/>
    <d v="2022-02-17T00:00:00"/>
    <x v="0"/>
    <n v="33"/>
  </r>
  <r>
    <x v="1"/>
    <x v="0"/>
    <d v="2022-02-18T00:00:00"/>
    <x v="4"/>
    <n v="10"/>
  </r>
  <r>
    <x v="1"/>
    <x v="0"/>
    <d v="2022-02-18T00:00:00"/>
    <x v="5"/>
    <n v="19"/>
  </r>
  <r>
    <x v="1"/>
    <x v="0"/>
    <d v="2022-02-18T00:00:00"/>
    <x v="6"/>
    <n v="8"/>
  </r>
  <r>
    <x v="1"/>
    <x v="0"/>
    <d v="2022-02-18T00:00:00"/>
    <x v="7"/>
    <n v="8"/>
  </r>
  <r>
    <x v="1"/>
    <x v="0"/>
    <d v="2022-02-18T00:00:00"/>
    <x v="8"/>
    <n v="23"/>
  </r>
  <r>
    <x v="1"/>
    <x v="0"/>
    <d v="2022-02-18T00:00:00"/>
    <x v="9"/>
    <n v="7"/>
  </r>
  <r>
    <x v="1"/>
    <x v="0"/>
    <d v="2022-02-18T00:00:00"/>
    <x v="1"/>
    <n v="39"/>
  </r>
  <r>
    <x v="1"/>
    <x v="0"/>
    <d v="2022-02-18T00:00:00"/>
    <x v="0"/>
    <n v="0"/>
  </r>
  <r>
    <x v="1"/>
    <x v="0"/>
    <d v="2022-02-18T00:00:00"/>
    <x v="2"/>
    <n v="14"/>
  </r>
  <r>
    <x v="1"/>
    <x v="0"/>
    <d v="2022-02-18T00:00:00"/>
    <x v="3"/>
    <n v="52"/>
  </r>
  <r>
    <x v="1"/>
    <x v="0"/>
    <d v="2022-02-18T00:00:00"/>
    <x v="10"/>
    <n v="4"/>
  </r>
  <r>
    <x v="1"/>
    <x v="0"/>
    <d v="2022-02-21T00:00:00"/>
    <x v="0"/>
    <n v="19"/>
  </r>
  <r>
    <x v="1"/>
    <x v="0"/>
    <d v="2022-02-22T00:00:00"/>
    <x v="4"/>
    <n v="10"/>
  </r>
  <r>
    <x v="1"/>
    <x v="0"/>
    <d v="2022-02-22T00:00:00"/>
    <x v="5"/>
    <n v="6"/>
  </r>
  <r>
    <x v="1"/>
    <x v="0"/>
    <d v="2022-02-22T00:00:00"/>
    <x v="6"/>
    <n v="6"/>
  </r>
  <r>
    <x v="1"/>
    <x v="0"/>
    <d v="2022-02-22T00:00:00"/>
    <x v="7"/>
    <n v="9"/>
  </r>
  <r>
    <x v="1"/>
    <x v="0"/>
    <d v="2022-02-22T00:00:00"/>
    <x v="8"/>
    <n v="18"/>
  </r>
  <r>
    <x v="1"/>
    <x v="0"/>
    <d v="2022-02-22T00:00:00"/>
    <x v="0"/>
    <n v="16"/>
  </r>
  <r>
    <x v="1"/>
    <x v="0"/>
    <d v="2022-02-22T00:00:00"/>
    <x v="2"/>
    <n v="14"/>
  </r>
  <r>
    <x v="1"/>
    <x v="0"/>
    <d v="2022-02-22T00:00:00"/>
    <x v="10"/>
    <n v="4"/>
  </r>
  <r>
    <x v="1"/>
    <x v="0"/>
    <d v="2022-02-23T00:00:00"/>
    <x v="1"/>
    <n v="73"/>
  </r>
  <r>
    <x v="1"/>
    <x v="0"/>
    <d v="2022-02-23T00:00:00"/>
    <x v="0"/>
    <n v="45"/>
  </r>
  <r>
    <x v="1"/>
    <x v="0"/>
    <d v="2022-02-24T00:00:00"/>
    <x v="4"/>
    <n v="9"/>
  </r>
  <r>
    <x v="1"/>
    <x v="0"/>
    <d v="2022-02-24T00:00:00"/>
    <x v="5"/>
    <n v="6"/>
  </r>
  <r>
    <x v="1"/>
    <x v="0"/>
    <d v="2022-02-24T00:00:00"/>
    <x v="6"/>
    <n v="7"/>
  </r>
  <r>
    <x v="1"/>
    <x v="0"/>
    <d v="2022-02-24T00:00:00"/>
    <x v="7"/>
    <n v="7"/>
  </r>
  <r>
    <x v="1"/>
    <x v="0"/>
    <d v="2022-02-24T00:00:00"/>
    <x v="8"/>
    <n v="22"/>
  </r>
  <r>
    <x v="1"/>
    <x v="0"/>
    <d v="2022-02-24T00:00:00"/>
    <x v="9"/>
    <n v="6"/>
  </r>
  <r>
    <x v="1"/>
    <x v="0"/>
    <d v="2022-02-24T00:00:00"/>
    <x v="1"/>
    <n v="14"/>
  </r>
  <r>
    <x v="1"/>
    <x v="0"/>
    <d v="2022-02-24T00:00:00"/>
    <x v="0"/>
    <n v="0"/>
  </r>
  <r>
    <x v="1"/>
    <x v="0"/>
    <d v="2022-02-24T00:00:00"/>
    <x v="2"/>
    <n v="27"/>
  </r>
  <r>
    <x v="1"/>
    <x v="0"/>
    <d v="2022-02-24T00:00:00"/>
    <x v="3"/>
    <n v="33"/>
  </r>
  <r>
    <x v="1"/>
    <x v="0"/>
    <d v="2022-02-24T00:00:00"/>
    <x v="10"/>
    <n v="4"/>
  </r>
  <r>
    <x v="1"/>
    <x v="0"/>
    <d v="2022-02-28T00:00:00"/>
    <x v="4"/>
    <n v="14"/>
  </r>
  <r>
    <x v="1"/>
    <x v="0"/>
    <d v="2022-02-28T00:00:00"/>
    <x v="5"/>
    <n v="19"/>
  </r>
  <r>
    <x v="1"/>
    <x v="0"/>
    <d v="2022-02-28T00:00:00"/>
    <x v="6"/>
    <n v="9"/>
  </r>
  <r>
    <x v="1"/>
    <x v="0"/>
    <d v="2022-02-28T00:00:00"/>
    <x v="7"/>
    <n v="7"/>
  </r>
  <r>
    <x v="1"/>
    <x v="0"/>
    <d v="2022-02-28T00:00:00"/>
    <x v="2"/>
    <n v="7"/>
  </r>
  <r>
    <x v="1"/>
    <x v="0"/>
    <d v="2022-02-28T00:00:00"/>
    <x v="3"/>
    <n v="20"/>
  </r>
  <r>
    <x v="2"/>
    <x v="0"/>
    <d v="2022-03-01T00:00:00"/>
    <x v="4"/>
    <n v="5"/>
  </r>
  <r>
    <x v="2"/>
    <x v="0"/>
    <d v="2022-03-01T00:00:00"/>
    <x v="5"/>
    <n v="6"/>
  </r>
  <r>
    <x v="2"/>
    <x v="0"/>
    <d v="2022-03-01T00:00:00"/>
    <x v="6"/>
    <n v="7"/>
  </r>
  <r>
    <x v="2"/>
    <x v="0"/>
    <d v="2022-03-01T00:00:00"/>
    <x v="1"/>
    <n v="28"/>
  </r>
  <r>
    <x v="2"/>
    <x v="0"/>
    <d v="2022-03-01T00:00:00"/>
    <x v="0"/>
    <n v="31"/>
  </r>
  <r>
    <x v="2"/>
    <x v="0"/>
    <d v="2022-03-01T00:00:00"/>
    <x v="2"/>
    <n v="8"/>
  </r>
  <r>
    <x v="2"/>
    <x v="0"/>
    <d v="2022-03-01T00:00:00"/>
    <x v="3"/>
    <n v="5"/>
  </r>
  <r>
    <x v="2"/>
    <x v="0"/>
    <d v="2022-03-02T00:00:00"/>
    <x v="1"/>
    <n v="22"/>
  </r>
  <r>
    <x v="2"/>
    <x v="0"/>
    <d v="2022-03-02T00:00:00"/>
    <x v="0"/>
    <n v="23"/>
  </r>
  <r>
    <x v="2"/>
    <x v="0"/>
    <d v="2022-03-02T00:00:00"/>
    <x v="3"/>
    <n v="3"/>
  </r>
  <r>
    <x v="2"/>
    <x v="0"/>
    <d v="2022-03-02T00:00:00"/>
    <x v="10"/>
    <m/>
  </r>
  <r>
    <x v="2"/>
    <x v="0"/>
    <d v="2022-03-03T00:00:00"/>
    <x v="4"/>
    <n v="5"/>
  </r>
  <r>
    <x v="2"/>
    <x v="0"/>
    <d v="2022-03-03T00:00:00"/>
    <x v="5"/>
    <n v="6"/>
  </r>
  <r>
    <x v="2"/>
    <x v="0"/>
    <d v="2022-03-03T00:00:00"/>
    <x v="7"/>
    <n v="7"/>
  </r>
  <r>
    <x v="2"/>
    <x v="0"/>
    <d v="2022-03-03T00:00:00"/>
    <x v="1"/>
    <n v="0"/>
  </r>
  <r>
    <x v="2"/>
    <x v="0"/>
    <d v="2022-03-03T00:00:00"/>
    <x v="0"/>
    <n v="58"/>
  </r>
  <r>
    <x v="2"/>
    <x v="0"/>
    <d v="2022-03-03T00:00:00"/>
    <x v="3"/>
    <n v="6"/>
  </r>
  <r>
    <x v="2"/>
    <x v="0"/>
    <d v="2022-03-04T00:00:00"/>
    <x v="0"/>
    <n v="21"/>
  </r>
  <r>
    <x v="2"/>
    <x v="0"/>
    <d v="2022-03-04T00:00:00"/>
    <x v="3"/>
    <n v="6"/>
  </r>
  <r>
    <x v="2"/>
    <x v="0"/>
    <d v="2022-03-07T00:00:00"/>
    <x v="4"/>
    <n v="18"/>
  </r>
  <r>
    <x v="2"/>
    <x v="0"/>
    <d v="2022-03-07T00:00:00"/>
    <x v="5"/>
    <n v="9"/>
  </r>
  <r>
    <x v="2"/>
    <x v="0"/>
    <d v="2022-03-07T00:00:00"/>
    <x v="7"/>
    <n v="8"/>
  </r>
  <r>
    <x v="2"/>
    <x v="0"/>
    <d v="2022-03-07T00:00:00"/>
    <x v="8"/>
    <n v="22"/>
  </r>
  <r>
    <x v="2"/>
    <x v="0"/>
    <d v="2022-03-07T00:00:00"/>
    <x v="1"/>
    <n v="71"/>
  </r>
  <r>
    <x v="2"/>
    <x v="0"/>
    <d v="2022-03-07T00:00:00"/>
    <x v="0"/>
    <n v="41"/>
  </r>
  <r>
    <x v="2"/>
    <x v="0"/>
    <d v="2022-03-07T00:00:00"/>
    <x v="2"/>
    <n v="9"/>
  </r>
  <r>
    <x v="2"/>
    <x v="0"/>
    <d v="2022-03-07T00:00:00"/>
    <x v="3"/>
    <n v="26"/>
  </r>
  <r>
    <x v="2"/>
    <x v="0"/>
    <d v="2022-03-08T00:00:00"/>
    <x v="4"/>
    <n v="5.5"/>
  </r>
  <r>
    <x v="2"/>
    <x v="0"/>
    <d v="2022-03-08T00:00:00"/>
    <x v="5"/>
    <n v="7.5"/>
  </r>
  <r>
    <x v="2"/>
    <x v="0"/>
    <d v="2022-03-08T00:00:00"/>
    <x v="6"/>
    <n v="17"/>
  </r>
  <r>
    <x v="2"/>
    <x v="0"/>
    <d v="2022-03-08T00:00:00"/>
    <x v="8"/>
    <n v="20"/>
  </r>
  <r>
    <x v="2"/>
    <x v="0"/>
    <d v="2022-03-08T00:00:00"/>
    <x v="0"/>
    <n v="12"/>
  </r>
  <r>
    <x v="2"/>
    <x v="0"/>
    <d v="2022-03-08T00:00:00"/>
    <x v="2"/>
    <n v="17"/>
  </r>
  <r>
    <x v="2"/>
    <x v="0"/>
    <d v="2022-03-08T00:00:00"/>
    <x v="3"/>
    <n v="2"/>
  </r>
  <r>
    <x v="2"/>
    <x v="0"/>
    <d v="2022-03-08T00:00:00"/>
    <x v="10"/>
    <n v="12"/>
  </r>
  <r>
    <x v="2"/>
    <x v="0"/>
    <d v="2022-03-09T00:00:00"/>
    <x v="0"/>
    <n v="17"/>
  </r>
  <r>
    <x v="2"/>
    <x v="0"/>
    <d v="2022-03-09T00:00:00"/>
    <x v="3"/>
    <n v="19"/>
  </r>
  <r>
    <x v="2"/>
    <x v="0"/>
    <d v="2022-03-10T00:00:00"/>
    <x v="1"/>
    <n v="109"/>
  </r>
  <r>
    <x v="2"/>
    <x v="0"/>
    <d v="2022-03-10T00:00:00"/>
    <x v="0"/>
    <n v="26"/>
  </r>
  <r>
    <x v="2"/>
    <x v="0"/>
    <d v="2022-03-10T00:00:00"/>
    <x v="3"/>
    <n v="14"/>
  </r>
  <r>
    <x v="2"/>
    <x v="0"/>
    <d v="2022-03-11T00:00:00"/>
    <x v="0"/>
    <n v="11"/>
  </r>
  <r>
    <x v="2"/>
    <x v="0"/>
    <d v="2022-03-11T00:00:00"/>
    <x v="3"/>
    <n v="12"/>
  </r>
  <r>
    <x v="2"/>
    <x v="0"/>
    <d v="2022-03-14T00:00:00"/>
    <x v="1"/>
    <n v="0"/>
  </r>
  <r>
    <x v="2"/>
    <x v="0"/>
    <d v="2022-03-14T00:00:00"/>
    <x v="0"/>
    <n v="38"/>
  </r>
  <r>
    <x v="2"/>
    <x v="0"/>
    <d v="2022-03-14T00:00:00"/>
    <x v="3"/>
    <n v="5"/>
  </r>
  <r>
    <x v="2"/>
    <x v="0"/>
    <d v="2022-03-15T00:00:00"/>
    <x v="4"/>
    <n v="9"/>
  </r>
  <r>
    <x v="2"/>
    <x v="0"/>
    <d v="2022-03-15T00:00:00"/>
    <x v="5"/>
    <n v="17"/>
  </r>
  <r>
    <x v="2"/>
    <x v="0"/>
    <d v="2022-03-15T00:00:00"/>
    <x v="7"/>
    <n v="16"/>
  </r>
  <r>
    <x v="2"/>
    <x v="0"/>
    <d v="2022-03-15T00:00:00"/>
    <x v="1"/>
    <n v="75"/>
  </r>
  <r>
    <x v="2"/>
    <x v="0"/>
    <d v="2022-03-15T00:00:00"/>
    <x v="0"/>
    <n v="19"/>
  </r>
  <r>
    <x v="2"/>
    <x v="0"/>
    <d v="2022-03-15T00:00:00"/>
    <x v="2"/>
    <n v="14"/>
  </r>
  <r>
    <x v="2"/>
    <x v="0"/>
    <d v="2022-03-15T00:00:00"/>
    <x v="3"/>
    <n v="21"/>
  </r>
  <r>
    <x v="2"/>
    <x v="0"/>
    <d v="2022-03-16T00:00:00"/>
    <x v="0"/>
    <n v="20"/>
  </r>
  <r>
    <x v="2"/>
    <x v="0"/>
    <d v="2022-03-16T00:00:00"/>
    <x v="3"/>
    <n v="3"/>
  </r>
  <r>
    <x v="2"/>
    <x v="0"/>
    <d v="2022-03-17T00:00:00"/>
    <x v="8"/>
    <n v="28"/>
  </r>
  <r>
    <x v="2"/>
    <x v="0"/>
    <d v="2022-03-17T00:00:00"/>
    <x v="9"/>
    <n v="7"/>
  </r>
  <r>
    <x v="2"/>
    <x v="0"/>
    <d v="2022-03-17T00:00:00"/>
    <x v="1"/>
    <n v="0"/>
  </r>
  <r>
    <x v="2"/>
    <x v="0"/>
    <d v="2022-03-17T00:00:00"/>
    <x v="0"/>
    <n v="27"/>
  </r>
  <r>
    <x v="2"/>
    <x v="0"/>
    <d v="2022-03-17T00:00:00"/>
    <x v="3"/>
    <n v="4"/>
  </r>
  <r>
    <x v="2"/>
    <x v="0"/>
    <d v="2022-03-18T00:00:00"/>
    <x v="1"/>
    <n v="115"/>
  </r>
  <r>
    <x v="2"/>
    <x v="0"/>
    <d v="2022-03-18T00:00:00"/>
    <x v="0"/>
    <n v="20"/>
  </r>
  <r>
    <x v="2"/>
    <x v="0"/>
    <d v="2022-03-18T00:00:00"/>
    <x v="3"/>
    <n v="13"/>
  </r>
  <r>
    <x v="2"/>
    <x v="0"/>
    <d v="2022-03-21T00:00:00"/>
    <x v="0"/>
    <n v="21"/>
  </r>
  <r>
    <x v="2"/>
    <x v="0"/>
    <d v="2022-03-21T00:00:00"/>
    <x v="3"/>
    <n v="17"/>
  </r>
  <r>
    <x v="2"/>
    <x v="0"/>
    <d v="2022-03-22T00:00:00"/>
    <x v="4"/>
    <n v="18"/>
  </r>
  <r>
    <x v="2"/>
    <x v="0"/>
    <d v="2022-03-22T00:00:00"/>
    <x v="5"/>
    <n v="11"/>
  </r>
  <r>
    <x v="2"/>
    <x v="0"/>
    <d v="2022-03-22T00:00:00"/>
    <x v="6"/>
    <n v="9"/>
  </r>
  <r>
    <x v="2"/>
    <x v="0"/>
    <d v="2022-03-22T00:00:00"/>
    <x v="7"/>
    <n v="15"/>
  </r>
  <r>
    <x v="2"/>
    <x v="0"/>
    <d v="2022-03-22T00:00:00"/>
    <x v="0"/>
    <n v="11"/>
  </r>
  <r>
    <x v="2"/>
    <x v="0"/>
    <d v="2022-03-22T00:00:00"/>
    <x v="2"/>
    <n v="19"/>
  </r>
  <r>
    <x v="2"/>
    <x v="0"/>
    <d v="2022-03-22T00:00:00"/>
    <x v="3"/>
    <n v="6"/>
  </r>
  <r>
    <x v="2"/>
    <x v="0"/>
    <d v="2022-03-22T00:00:00"/>
    <x v="10"/>
    <n v="6"/>
  </r>
  <r>
    <x v="2"/>
    <x v="0"/>
    <d v="2022-03-23T00:00:00"/>
    <x v="1"/>
    <n v="24"/>
  </r>
  <r>
    <x v="2"/>
    <x v="0"/>
    <d v="2022-03-23T00:00:00"/>
    <x v="0"/>
    <n v="16"/>
  </r>
  <r>
    <x v="2"/>
    <x v="0"/>
    <d v="2022-03-23T00:00:00"/>
    <x v="3"/>
    <n v="4"/>
  </r>
  <r>
    <x v="2"/>
    <x v="0"/>
    <d v="2022-03-24T00:00:00"/>
    <x v="0"/>
    <n v="20"/>
  </r>
  <r>
    <x v="2"/>
    <x v="0"/>
    <d v="2022-03-24T00:00:00"/>
    <x v="2"/>
    <n v="7"/>
  </r>
  <r>
    <x v="2"/>
    <x v="0"/>
    <d v="2022-03-25T00:00:00"/>
    <x v="0"/>
    <n v="32"/>
  </r>
  <r>
    <x v="2"/>
    <x v="0"/>
    <d v="2022-03-25T00:00:00"/>
    <x v="2"/>
    <n v="7"/>
  </r>
  <r>
    <x v="2"/>
    <x v="0"/>
    <d v="2022-03-28T00:00:00"/>
    <x v="1"/>
    <n v="36"/>
  </r>
  <r>
    <x v="2"/>
    <x v="0"/>
    <d v="2022-03-28T00:00:00"/>
    <x v="0"/>
    <n v="21"/>
  </r>
  <r>
    <x v="2"/>
    <x v="0"/>
    <d v="2022-03-28T00:00:00"/>
    <x v="3"/>
    <n v="16"/>
  </r>
  <r>
    <x v="2"/>
    <x v="0"/>
    <d v="2022-03-29T00:00:00"/>
    <x v="0"/>
    <n v="11"/>
  </r>
  <r>
    <x v="2"/>
    <x v="0"/>
    <d v="2022-03-29T00:00:00"/>
    <x v="3"/>
    <n v="10"/>
  </r>
  <r>
    <x v="2"/>
    <x v="0"/>
    <d v="2022-03-30T00:00:00"/>
    <x v="1"/>
    <n v="0"/>
  </r>
  <r>
    <x v="2"/>
    <x v="0"/>
    <d v="2022-03-30T00:00:00"/>
    <x v="0"/>
    <n v="58"/>
  </r>
  <r>
    <x v="2"/>
    <x v="0"/>
    <d v="2022-03-30T00:00:00"/>
    <x v="2"/>
    <n v="4"/>
  </r>
  <r>
    <x v="2"/>
    <x v="0"/>
    <d v="2022-03-31T00:00:00"/>
    <x v="4"/>
    <n v="10"/>
  </r>
  <r>
    <x v="2"/>
    <x v="0"/>
    <d v="2022-03-31T00:00:00"/>
    <x v="5"/>
    <n v="5"/>
  </r>
  <r>
    <x v="2"/>
    <x v="0"/>
    <d v="2022-03-31T00:00:00"/>
    <x v="6"/>
    <n v="6"/>
  </r>
  <r>
    <x v="2"/>
    <x v="0"/>
    <d v="2022-03-31T00:00:00"/>
    <x v="9"/>
    <n v="9"/>
  </r>
  <r>
    <x v="2"/>
    <x v="0"/>
    <d v="2022-03-31T00:00:00"/>
    <x v="1"/>
    <n v="132"/>
  </r>
  <r>
    <x v="2"/>
    <x v="0"/>
    <d v="2022-03-31T00:00:00"/>
    <x v="0"/>
    <n v="8"/>
  </r>
  <r>
    <x v="2"/>
    <x v="0"/>
    <d v="2022-03-31T00:00:00"/>
    <x v="2"/>
    <n v="7"/>
  </r>
  <r>
    <x v="2"/>
    <x v="0"/>
    <d v="2022-03-31T00:00:00"/>
    <x v="3"/>
    <n v="54"/>
  </r>
  <r>
    <x v="3"/>
    <x v="0"/>
    <d v="2022-04-04T00:00:00"/>
    <x v="4"/>
    <n v="14"/>
  </r>
  <r>
    <x v="3"/>
    <x v="0"/>
    <d v="2022-04-04T00:00:00"/>
    <x v="5"/>
    <n v="11"/>
  </r>
  <r>
    <x v="3"/>
    <x v="0"/>
    <d v="2022-04-04T00:00:00"/>
    <x v="6"/>
    <n v="7"/>
  </r>
  <r>
    <x v="3"/>
    <x v="0"/>
    <d v="2022-04-04T00:00:00"/>
    <x v="7"/>
    <n v="9"/>
  </r>
  <r>
    <x v="3"/>
    <x v="0"/>
    <d v="2022-04-04T00:00:00"/>
    <x v="8"/>
    <n v="21"/>
  </r>
  <r>
    <x v="3"/>
    <x v="0"/>
    <d v="2022-04-04T00:00:00"/>
    <x v="9"/>
    <n v="9"/>
  </r>
  <r>
    <x v="3"/>
    <x v="0"/>
    <d v="2022-04-04T00:00:00"/>
    <x v="1"/>
    <n v="74"/>
  </r>
  <r>
    <x v="3"/>
    <x v="0"/>
    <d v="2022-04-04T00:00:00"/>
    <x v="0"/>
    <n v="17"/>
  </r>
  <r>
    <x v="3"/>
    <x v="0"/>
    <d v="2022-04-04T00:00:00"/>
    <x v="2"/>
    <n v="19"/>
  </r>
  <r>
    <x v="3"/>
    <x v="0"/>
    <d v="2022-04-04T00:00:00"/>
    <x v="10"/>
    <n v="10"/>
  </r>
  <r>
    <x v="3"/>
    <x v="0"/>
    <d v="2022-04-05T00:00:00"/>
    <x v="0"/>
    <n v="11"/>
  </r>
  <r>
    <x v="3"/>
    <x v="0"/>
    <d v="2022-04-06T00:00:00"/>
    <x v="0"/>
    <n v="16"/>
  </r>
  <r>
    <x v="3"/>
    <x v="0"/>
    <d v="2022-04-07T00:00:00"/>
    <x v="4"/>
    <n v="9"/>
  </r>
  <r>
    <x v="3"/>
    <x v="0"/>
    <d v="2022-04-07T00:00:00"/>
    <x v="5"/>
    <n v="10"/>
  </r>
  <r>
    <x v="3"/>
    <x v="0"/>
    <d v="2022-04-07T00:00:00"/>
    <x v="6"/>
    <n v="18"/>
  </r>
  <r>
    <x v="3"/>
    <x v="0"/>
    <d v="2022-04-07T00:00:00"/>
    <x v="7"/>
    <n v="7"/>
  </r>
  <r>
    <x v="3"/>
    <x v="0"/>
    <d v="2022-04-07T00:00:00"/>
    <x v="8"/>
    <n v="22"/>
  </r>
  <r>
    <x v="3"/>
    <x v="0"/>
    <d v="2022-04-07T00:00:00"/>
    <x v="1"/>
    <n v="68"/>
  </r>
  <r>
    <x v="3"/>
    <x v="0"/>
    <d v="2022-04-07T00:00:00"/>
    <x v="0"/>
    <n v="26"/>
  </r>
  <r>
    <x v="3"/>
    <x v="0"/>
    <d v="2022-04-07T00:00:00"/>
    <x v="2"/>
    <n v="15"/>
  </r>
  <r>
    <x v="3"/>
    <x v="0"/>
    <d v="2022-04-07T00:00:00"/>
    <x v="10"/>
    <n v="7"/>
  </r>
  <r>
    <x v="3"/>
    <x v="0"/>
    <d v="2022-04-08T00:00:00"/>
    <x v="0"/>
    <n v="13"/>
  </r>
  <r>
    <x v="3"/>
    <x v="0"/>
    <d v="2022-04-18T00:00:00"/>
    <x v="4"/>
    <n v="6"/>
  </r>
  <r>
    <x v="3"/>
    <x v="0"/>
    <d v="2022-04-18T00:00:00"/>
    <x v="5"/>
    <n v="8"/>
  </r>
  <r>
    <x v="3"/>
    <x v="0"/>
    <d v="2022-04-18T00:00:00"/>
    <x v="0"/>
    <n v="49"/>
  </r>
  <r>
    <x v="3"/>
    <x v="0"/>
    <d v="2022-04-19T00:00:00"/>
    <x v="0"/>
    <n v="20"/>
  </r>
  <r>
    <x v="3"/>
    <x v="0"/>
    <d v="2022-04-20T00:00:00"/>
    <x v="4"/>
    <n v="13"/>
  </r>
  <r>
    <x v="3"/>
    <x v="0"/>
    <d v="2022-04-20T00:00:00"/>
    <x v="5"/>
    <n v="7"/>
  </r>
  <r>
    <x v="3"/>
    <x v="0"/>
    <d v="2022-04-20T00:00:00"/>
    <x v="6"/>
    <n v="8"/>
  </r>
  <r>
    <x v="3"/>
    <x v="0"/>
    <d v="2022-04-20T00:00:00"/>
    <x v="7"/>
    <n v="14"/>
  </r>
  <r>
    <x v="3"/>
    <x v="0"/>
    <d v="2022-04-20T00:00:00"/>
    <x v="1"/>
    <n v="50"/>
  </r>
  <r>
    <x v="3"/>
    <x v="0"/>
    <d v="2022-04-20T00:00:00"/>
    <x v="0"/>
    <n v="34"/>
  </r>
  <r>
    <x v="3"/>
    <x v="0"/>
    <d v="2022-04-20T00:00:00"/>
    <x v="2"/>
    <n v="10"/>
  </r>
  <r>
    <x v="3"/>
    <x v="0"/>
    <d v="2022-04-21T00:00:00"/>
    <x v="0"/>
    <n v="14"/>
  </r>
  <r>
    <x v="3"/>
    <x v="0"/>
    <d v="2022-04-22T00:00:00"/>
    <x v="0"/>
    <n v="35"/>
  </r>
  <r>
    <x v="3"/>
    <x v="0"/>
    <d v="2022-04-25T00:00:00"/>
    <x v="4"/>
    <n v="11"/>
  </r>
  <r>
    <x v="3"/>
    <x v="0"/>
    <d v="2022-04-25T00:00:00"/>
    <x v="5"/>
    <n v="13"/>
  </r>
  <r>
    <x v="3"/>
    <x v="0"/>
    <d v="2022-04-25T00:00:00"/>
    <x v="6"/>
    <n v="9"/>
  </r>
  <r>
    <x v="3"/>
    <x v="0"/>
    <d v="2022-04-25T00:00:00"/>
    <x v="8"/>
    <n v="23"/>
  </r>
  <r>
    <x v="3"/>
    <x v="0"/>
    <d v="2022-04-25T00:00:00"/>
    <x v="9"/>
    <n v="6"/>
  </r>
  <r>
    <x v="3"/>
    <x v="0"/>
    <d v="2022-04-25T00:00:00"/>
    <x v="1"/>
    <n v="30"/>
  </r>
  <r>
    <x v="3"/>
    <x v="0"/>
    <d v="2022-04-25T00:00:00"/>
    <x v="0"/>
    <n v="31"/>
  </r>
  <r>
    <x v="3"/>
    <x v="0"/>
    <d v="2022-04-25T00:00:00"/>
    <x v="2"/>
    <n v="20"/>
  </r>
  <r>
    <x v="3"/>
    <x v="0"/>
    <d v="2022-04-26T00:00:00"/>
    <x v="0"/>
    <n v="31"/>
  </r>
  <r>
    <x v="3"/>
    <x v="0"/>
    <d v="2022-04-27T00:00:00"/>
    <x v="0"/>
    <n v="22"/>
  </r>
  <r>
    <x v="3"/>
    <x v="0"/>
    <d v="2022-04-28T00:00:00"/>
    <x v="4"/>
    <n v="6"/>
  </r>
  <r>
    <x v="3"/>
    <x v="0"/>
    <d v="2022-04-28T00:00:00"/>
    <x v="5"/>
    <n v="5"/>
  </r>
  <r>
    <x v="3"/>
    <x v="0"/>
    <d v="2022-04-28T00:00:00"/>
    <x v="6"/>
    <n v="8"/>
  </r>
  <r>
    <x v="3"/>
    <x v="0"/>
    <d v="2022-04-28T00:00:00"/>
    <x v="7"/>
    <n v="4"/>
  </r>
  <r>
    <x v="3"/>
    <x v="0"/>
    <d v="2022-04-28T00:00:00"/>
    <x v="1"/>
    <n v="84"/>
  </r>
  <r>
    <x v="3"/>
    <x v="0"/>
    <d v="2022-04-28T00:00:00"/>
    <x v="0"/>
    <n v="33"/>
  </r>
  <r>
    <x v="3"/>
    <x v="0"/>
    <d v="2022-04-28T00:00:00"/>
    <x v="2"/>
    <n v="16"/>
  </r>
  <r>
    <x v="3"/>
    <x v="0"/>
    <d v="2022-04-29T00:00:00"/>
    <x v="0"/>
    <n v="33"/>
  </r>
  <r>
    <x v="3"/>
    <x v="0"/>
    <d v="2022-04-29T00:00:00"/>
    <x v="3"/>
    <n v="237"/>
  </r>
  <r>
    <x v="4"/>
    <x v="0"/>
    <d v="2022-05-02T00:00:00"/>
    <x v="4"/>
    <n v="11"/>
  </r>
  <r>
    <x v="4"/>
    <x v="0"/>
    <d v="2022-05-02T00:00:00"/>
    <x v="5"/>
    <n v="10"/>
  </r>
  <r>
    <x v="4"/>
    <x v="0"/>
    <d v="2022-05-02T00:00:00"/>
    <x v="6"/>
    <n v="5"/>
  </r>
  <r>
    <x v="4"/>
    <x v="0"/>
    <d v="2022-05-02T00:00:00"/>
    <x v="7"/>
    <n v="6"/>
  </r>
  <r>
    <x v="4"/>
    <x v="0"/>
    <d v="2022-05-02T00:00:00"/>
    <x v="1"/>
    <n v="53"/>
  </r>
  <r>
    <x v="4"/>
    <x v="0"/>
    <d v="2022-05-02T00:00:00"/>
    <x v="0"/>
    <n v="19"/>
  </r>
  <r>
    <x v="4"/>
    <x v="0"/>
    <d v="2022-05-02T00:00:00"/>
    <x v="2"/>
    <n v="12"/>
  </r>
  <r>
    <x v="4"/>
    <x v="0"/>
    <d v="2022-05-02T00:00:00"/>
    <x v="3"/>
    <n v="30"/>
  </r>
  <r>
    <x v="4"/>
    <x v="0"/>
    <d v="2022-05-02T00:00:00"/>
    <x v="10"/>
    <n v="6"/>
  </r>
  <r>
    <x v="4"/>
    <x v="0"/>
    <d v="2022-05-03T00:00:00"/>
    <x v="4"/>
    <n v="23"/>
  </r>
  <r>
    <x v="4"/>
    <x v="0"/>
    <d v="2022-05-03T00:00:00"/>
    <x v="5"/>
    <n v="4"/>
  </r>
  <r>
    <x v="4"/>
    <x v="0"/>
    <d v="2022-05-03T00:00:00"/>
    <x v="7"/>
    <n v="6"/>
  </r>
  <r>
    <x v="4"/>
    <x v="0"/>
    <d v="2022-05-03T00:00:00"/>
    <x v="1"/>
    <n v="20"/>
  </r>
  <r>
    <x v="4"/>
    <x v="0"/>
    <d v="2022-05-03T00:00:00"/>
    <x v="0"/>
    <n v="4"/>
  </r>
  <r>
    <x v="4"/>
    <x v="0"/>
    <d v="2022-05-03T00:00:00"/>
    <x v="2"/>
    <n v="6"/>
  </r>
  <r>
    <x v="4"/>
    <x v="0"/>
    <d v="2022-05-03T00:00:00"/>
    <x v="3"/>
    <n v="16"/>
  </r>
  <r>
    <x v="4"/>
    <x v="0"/>
    <d v="2022-05-04T00:00:00"/>
    <x v="8"/>
    <n v="19"/>
  </r>
  <r>
    <x v="4"/>
    <x v="0"/>
    <d v="2022-05-04T00:00:00"/>
    <x v="1"/>
    <n v="85"/>
  </r>
  <r>
    <x v="4"/>
    <x v="0"/>
    <d v="2022-05-04T00:00:00"/>
    <x v="0"/>
    <n v="22"/>
  </r>
  <r>
    <x v="4"/>
    <x v="0"/>
    <d v="2022-05-04T00:00:00"/>
    <x v="3"/>
    <n v="17"/>
  </r>
  <r>
    <x v="4"/>
    <x v="0"/>
    <d v="2022-05-05T00:00:00"/>
    <x v="0"/>
    <n v="42"/>
  </r>
  <r>
    <x v="4"/>
    <x v="0"/>
    <d v="2022-05-05T00:00:00"/>
    <x v="3"/>
    <n v="9"/>
  </r>
  <r>
    <x v="4"/>
    <x v="0"/>
    <d v="2022-05-06T00:00:00"/>
    <x v="0"/>
    <n v="42"/>
  </r>
  <r>
    <x v="4"/>
    <x v="0"/>
    <d v="2022-05-06T00:00:00"/>
    <x v="3"/>
    <n v="5"/>
  </r>
  <r>
    <x v="4"/>
    <x v="0"/>
    <d v="2022-05-09T00:00:00"/>
    <x v="1"/>
    <n v="20"/>
  </r>
  <r>
    <x v="4"/>
    <x v="0"/>
    <d v="2022-05-09T00:00:00"/>
    <x v="0"/>
    <n v="21"/>
  </r>
  <r>
    <x v="4"/>
    <x v="0"/>
    <d v="2022-05-09T00:00:00"/>
    <x v="3"/>
    <n v="20"/>
  </r>
  <r>
    <x v="4"/>
    <x v="0"/>
    <d v="2022-05-10T00:00:00"/>
    <x v="0"/>
    <n v="36"/>
  </r>
  <r>
    <x v="4"/>
    <x v="0"/>
    <d v="2022-05-10T00:00:00"/>
    <x v="3"/>
    <n v="12"/>
  </r>
  <r>
    <x v="4"/>
    <x v="0"/>
    <d v="2022-05-11T00:00:00"/>
    <x v="4"/>
    <n v="17"/>
  </r>
  <r>
    <x v="4"/>
    <x v="0"/>
    <d v="2022-05-11T00:00:00"/>
    <x v="5"/>
    <n v="16"/>
  </r>
  <r>
    <x v="4"/>
    <x v="0"/>
    <d v="2022-05-11T00:00:00"/>
    <x v="6"/>
    <n v="8"/>
  </r>
  <r>
    <x v="4"/>
    <x v="0"/>
    <d v="2022-05-11T00:00:00"/>
    <x v="7"/>
    <n v="23"/>
  </r>
  <r>
    <x v="4"/>
    <x v="0"/>
    <d v="2022-05-11T00:00:00"/>
    <x v="1"/>
    <n v="27"/>
  </r>
  <r>
    <x v="4"/>
    <x v="0"/>
    <d v="2022-05-11T00:00:00"/>
    <x v="0"/>
    <n v="23"/>
  </r>
  <r>
    <x v="4"/>
    <x v="0"/>
    <d v="2022-05-11T00:00:00"/>
    <x v="2"/>
    <n v="17"/>
  </r>
  <r>
    <x v="4"/>
    <x v="0"/>
    <d v="2022-05-11T00:00:00"/>
    <x v="3"/>
    <n v="8"/>
  </r>
  <r>
    <x v="4"/>
    <x v="0"/>
    <d v="2022-05-12T00:00:00"/>
    <x v="1"/>
    <n v="50"/>
  </r>
  <r>
    <x v="4"/>
    <x v="0"/>
    <d v="2022-05-12T00:00:00"/>
    <x v="0"/>
    <n v="40"/>
  </r>
  <r>
    <x v="4"/>
    <x v="0"/>
    <d v="2022-05-12T00:00:00"/>
    <x v="3"/>
    <n v="8"/>
  </r>
  <r>
    <x v="4"/>
    <x v="0"/>
    <d v="2022-05-13T00:00:00"/>
    <x v="0"/>
    <n v="5"/>
  </r>
  <r>
    <x v="4"/>
    <x v="0"/>
    <d v="2022-05-13T00:00:00"/>
    <x v="3"/>
    <n v="11"/>
  </r>
  <r>
    <x v="4"/>
    <x v="0"/>
    <d v="2022-05-16T00:00:00"/>
    <x v="8"/>
    <n v="60"/>
  </r>
  <r>
    <x v="4"/>
    <x v="0"/>
    <d v="2022-05-16T00:00:00"/>
    <x v="0"/>
    <n v="41"/>
  </r>
  <r>
    <x v="4"/>
    <x v="0"/>
    <d v="2022-05-16T00:00:00"/>
    <x v="3"/>
    <n v="12"/>
  </r>
  <r>
    <x v="4"/>
    <x v="0"/>
    <d v="2022-05-17T00:00:00"/>
    <x v="4"/>
    <n v="20"/>
  </r>
  <r>
    <x v="4"/>
    <x v="0"/>
    <d v="2022-05-17T00:00:00"/>
    <x v="5"/>
    <n v="23"/>
  </r>
  <r>
    <x v="4"/>
    <x v="0"/>
    <d v="2022-05-17T00:00:00"/>
    <x v="7"/>
    <n v="17"/>
  </r>
  <r>
    <x v="4"/>
    <x v="0"/>
    <d v="2022-05-17T00:00:00"/>
    <x v="1"/>
    <n v="87"/>
  </r>
  <r>
    <x v="4"/>
    <x v="0"/>
    <d v="2022-05-17T00:00:00"/>
    <x v="0"/>
    <n v="13"/>
  </r>
  <r>
    <x v="4"/>
    <x v="0"/>
    <d v="2022-05-17T00:00:00"/>
    <x v="2"/>
    <n v="13"/>
  </r>
  <r>
    <x v="4"/>
    <x v="0"/>
    <d v="2022-05-17T00:00:00"/>
    <x v="3"/>
    <n v="28"/>
  </r>
  <r>
    <x v="4"/>
    <x v="0"/>
    <d v="2022-05-18T00:00:00"/>
    <x v="0"/>
    <n v="33"/>
  </r>
  <r>
    <x v="4"/>
    <x v="0"/>
    <d v="2022-05-18T00:00:00"/>
    <x v="3"/>
    <n v="10"/>
  </r>
  <r>
    <x v="4"/>
    <x v="0"/>
    <d v="2022-05-19T00:00:00"/>
    <x v="4"/>
    <n v="10"/>
  </r>
  <r>
    <x v="4"/>
    <x v="0"/>
    <d v="2022-05-19T00:00:00"/>
    <x v="5"/>
    <n v="7"/>
  </r>
  <r>
    <x v="4"/>
    <x v="0"/>
    <d v="2022-05-19T00:00:00"/>
    <x v="6"/>
    <n v="7"/>
  </r>
  <r>
    <x v="4"/>
    <x v="0"/>
    <d v="2022-05-19T00:00:00"/>
    <x v="9"/>
    <n v="8"/>
  </r>
  <r>
    <x v="4"/>
    <x v="0"/>
    <d v="2022-05-19T00:00:00"/>
    <x v="0"/>
    <n v="7"/>
  </r>
  <r>
    <x v="4"/>
    <x v="0"/>
    <d v="2022-05-19T00:00:00"/>
    <x v="2"/>
    <n v="8"/>
  </r>
  <r>
    <x v="4"/>
    <x v="0"/>
    <d v="2022-05-19T00:00:00"/>
    <x v="3"/>
    <n v="7"/>
  </r>
  <r>
    <x v="4"/>
    <x v="0"/>
    <d v="2022-05-19T00:00:00"/>
    <x v="10"/>
    <n v="13"/>
  </r>
  <r>
    <x v="4"/>
    <x v="0"/>
    <d v="2022-05-20T00:00:00"/>
    <x v="1"/>
    <n v="94"/>
  </r>
  <r>
    <x v="4"/>
    <x v="0"/>
    <d v="2022-05-20T00:00:00"/>
    <x v="0"/>
    <n v="24"/>
  </r>
  <r>
    <x v="4"/>
    <x v="0"/>
    <d v="2022-05-20T00:00:00"/>
    <x v="3"/>
    <n v="9"/>
  </r>
  <r>
    <x v="4"/>
    <x v="0"/>
    <d v="2022-05-23T00:00:00"/>
    <x v="0"/>
    <n v="40"/>
  </r>
  <r>
    <x v="4"/>
    <x v="0"/>
    <d v="2022-05-23T00:00:00"/>
    <x v="3"/>
    <n v="20"/>
  </r>
  <r>
    <x v="4"/>
    <x v="0"/>
    <d v="2022-05-24T00:00:00"/>
    <x v="4"/>
    <n v="15"/>
  </r>
  <r>
    <x v="4"/>
    <x v="0"/>
    <d v="2022-05-24T00:00:00"/>
    <x v="5"/>
    <n v="16"/>
  </r>
  <r>
    <x v="4"/>
    <x v="0"/>
    <d v="2022-05-24T00:00:00"/>
    <x v="6"/>
    <n v="14"/>
  </r>
  <r>
    <x v="4"/>
    <x v="0"/>
    <d v="2022-05-24T00:00:00"/>
    <x v="0"/>
    <n v="9"/>
  </r>
  <r>
    <x v="4"/>
    <x v="0"/>
    <d v="2022-05-24T00:00:00"/>
    <x v="2"/>
    <n v="27"/>
  </r>
  <r>
    <x v="4"/>
    <x v="0"/>
    <d v="2022-05-24T00:00:00"/>
    <x v="3"/>
    <n v="16"/>
  </r>
  <r>
    <x v="4"/>
    <x v="0"/>
    <d v="2022-05-25T00:00:00"/>
    <x v="1"/>
    <n v="80"/>
  </r>
  <r>
    <x v="4"/>
    <x v="0"/>
    <d v="2022-05-25T00:00:00"/>
    <x v="0"/>
    <n v="21"/>
  </r>
  <r>
    <x v="4"/>
    <x v="0"/>
    <d v="2022-05-25T00:00:00"/>
    <x v="2"/>
    <n v="10"/>
  </r>
  <r>
    <x v="4"/>
    <x v="0"/>
    <d v="2022-05-25T00:00:00"/>
    <x v="3"/>
    <n v="11"/>
  </r>
  <r>
    <x v="4"/>
    <x v="0"/>
    <d v="2022-05-26T00:00:00"/>
    <x v="0"/>
    <n v="15"/>
  </r>
  <r>
    <x v="4"/>
    <x v="0"/>
    <d v="2022-05-26T00:00:00"/>
    <x v="3"/>
    <n v="5"/>
  </r>
  <r>
    <x v="4"/>
    <x v="0"/>
    <d v="2022-05-27T00:00:00"/>
    <x v="0"/>
    <n v="36"/>
  </r>
  <r>
    <x v="4"/>
    <x v="0"/>
    <d v="2022-05-27T00:00:00"/>
    <x v="3"/>
    <n v="12"/>
  </r>
  <r>
    <x v="4"/>
    <x v="0"/>
    <d v="2022-05-30T00:00:00"/>
    <x v="1"/>
    <n v="150"/>
  </r>
  <r>
    <x v="4"/>
    <x v="0"/>
    <d v="2022-05-30T00:00:00"/>
    <x v="0"/>
    <n v="52"/>
  </r>
  <r>
    <x v="4"/>
    <x v="0"/>
    <d v="2022-05-30T00:00:00"/>
    <x v="3"/>
    <n v="7"/>
  </r>
  <r>
    <x v="4"/>
    <x v="0"/>
    <d v="2022-05-31T00:00:00"/>
    <x v="0"/>
    <n v="23"/>
  </r>
  <r>
    <x v="4"/>
    <x v="0"/>
    <d v="2022-05-31T00:00:00"/>
    <x v="3"/>
    <n v="17"/>
  </r>
  <r>
    <x v="5"/>
    <x v="0"/>
    <d v="2022-06-01T00:00:00"/>
    <x v="1"/>
    <n v="74"/>
  </r>
  <r>
    <x v="5"/>
    <x v="0"/>
    <d v="2022-06-01T00:00:00"/>
    <x v="0"/>
    <n v="7"/>
  </r>
  <r>
    <x v="5"/>
    <x v="0"/>
    <d v="2022-06-01T00:00:00"/>
    <x v="3"/>
    <n v="7"/>
  </r>
  <r>
    <x v="5"/>
    <x v="0"/>
    <d v="2022-06-02T00:00:00"/>
    <x v="0"/>
    <n v="14"/>
  </r>
  <r>
    <x v="5"/>
    <x v="0"/>
    <d v="2022-06-02T00:00:00"/>
    <x v="3"/>
    <n v="9"/>
  </r>
  <r>
    <x v="5"/>
    <x v="0"/>
    <d v="2022-06-03T00:00:00"/>
    <x v="0"/>
    <n v="10"/>
  </r>
  <r>
    <x v="5"/>
    <x v="0"/>
    <d v="2022-06-03T00:00:00"/>
    <x v="3"/>
    <n v="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11">
  <r>
    <x v="0"/>
    <x v="0"/>
    <d v="2022-01-17T00:00:00"/>
    <s v="Central Cartago"/>
    <x v="0"/>
    <n v="45"/>
  </r>
  <r>
    <x v="0"/>
    <x v="0"/>
    <d v="2022-01-17T00:00:00"/>
    <s v="Central Cartago"/>
    <x v="1"/>
    <n v="47"/>
  </r>
  <r>
    <x v="0"/>
    <x v="0"/>
    <d v="2022-01-17T00:00:00"/>
    <s v="Central Cartago"/>
    <x v="2"/>
    <n v="63"/>
  </r>
  <r>
    <x v="0"/>
    <x v="0"/>
    <d v="2022-01-18T00:00:00"/>
    <s v="Central Cartago"/>
    <x v="0"/>
    <n v="37"/>
  </r>
  <r>
    <x v="0"/>
    <x v="0"/>
    <d v="2022-01-18T00:00:00"/>
    <s v="Central Cartago"/>
    <x v="1"/>
    <n v="25"/>
  </r>
  <r>
    <x v="0"/>
    <x v="0"/>
    <d v="2022-01-18T00:00:00"/>
    <s v="Central Cartago"/>
    <x v="2"/>
    <n v="60"/>
  </r>
  <r>
    <x v="0"/>
    <x v="0"/>
    <d v="2022-01-19T00:00:00"/>
    <s v="Central Cartago"/>
    <x v="3"/>
    <n v="360"/>
  </r>
  <r>
    <x v="0"/>
    <x v="0"/>
    <d v="2022-01-19T00:00:00"/>
    <s v="Central Cartago"/>
    <x v="0"/>
    <n v="46"/>
  </r>
  <r>
    <x v="0"/>
    <x v="0"/>
    <d v="2022-01-19T00:00:00"/>
    <s v="Central Cartago"/>
    <x v="1"/>
    <n v="34"/>
  </r>
  <r>
    <x v="0"/>
    <x v="0"/>
    <d v="2022-01-19T00:00:00"/>
    <s v="Central Cartago"/>
    <x v="2"/>
    <n v="21"/>
  </r>
  <r>
    <x v="0"/>
    <x v="0"/>
    <d v="2022-01-21T00:00:00"/>
    <s v="Central Cartago"/>
    <x v="3"/>
    <n v="200"/>
  </r>
  <r>
    <x v="0"/>
    <x v="0"/>
    <d v="2022-01-21T00:00:00"/>
    <s v="Central Cartago"/>
    <x v="0"/>
    <n v="25"/>
  </r>
  <r>
    <x v="0"/>
    <x v="0"/>
    <d v="2022-01-21T00:00:00"/>
    <s v="Central Cartago"/>
    <x v="1"/>
    <n v="30"/>
  </r>
  <r>
    <x v="0"/>
    <x v="0"/>
    <d v="2022-01-21T00:00:00"/>
    <s v="Central Cartago"/>
    <x v="2"/>
    <n v="9"/>
  </r>
  <r>
    <x v="0"/>
    <x v="0"/>
    <d v="2022-01-24T00:00:00"/>
    <s v="Central Cartago"/>
    <x v="0"/>
    <n v="21"/>
  </r>
  <r>
    <x v="0"/>
    <x v="0"/>
    <d v="2022-01-24T00:00:00"/>
    <s v="Central Cartago"/>
    <x v="1"/>
    <n v="12"/>
  </r>
  <r>
    <x v="0"/>
    <x v="0"/>
    <d v="2022-01-24T00:00:00"/>
    <s v="Central Cartago"/>
    <x v="2"/>
    <n v="15"/>
  </r>
  <r>
    <x v="0"/>
    <x v="0"/>
    <d v="2022-01-25T00:00:00"/>
    <s v="Central Cartago"/>
    <x v="3"/>
    <n v="210"/>
  </r>
  <r>
    <x v="0"/>
    <x v="0"/>
    <d v="2022-01-25T00:00:00"/>
    <s v="Central Cartago"/>
    <x v="0"/>
    <n v="38"/>
  </r>
  <r>
    <x v="0"/>
    <x v="0"/>
    <d v="2022-01-25T00:00:00"/>
    <s v="Central Cartago"/>
    <x v="1"/>
    <n v="27"/>
  </r>
  <r>
    <x v="0"/>
    <x v="0"/>
    <d v="2022-01-25T00:00:00"/>
    <s v="Central Cartago"/>
    <x v="2"/>
    <n v="6"/>
  </r>
  <r>
    <x v="0"/>
    <x v="0"/>
    <d v="2022-01-26T00:00:00"/>
    <s v="Central Cartago"/>
    <x v="0"/>
    <n v="20"/>
  </r>
  <r>
    <x v="0"/>
    <x v="0"/>
    <d v="2022-01-26T00:00:00"/>
    <s v="Central Cartago"/>
    <x v="1"/>
    <n v="10"/>
  </r>
  <r>
    <x v="0"/>
    <x v="0"/>
    <d v="2022-01-26T00:00:00"/>
    <s v="Central Cartago"/>
    <x v="2"/>
    <n v="20"/>
  </r>
  <r>
    <x v="0"/>
    <x v="0"/>
    <d v="2022-01-27T00:00:00"/>
    <s v="Central Cartago"/>
    <x v="3"/>
    <n v="185"/>
  </r>
  <r>
    <x v="0"/>
    <x v="0"/>
    <d v="2022-01-27T00:00:00"/>
    <s v="Central Cartago"/>
    <x v="0"/>
    <n v="45"/>
  </r>
  <r>
    <x v="0"/>
    <x v="0"/>
    <d v="2022-01-27T00:00:00"/>
    <s v="Central Cartago"/>
    <x v="1"/>
    <n v="21"/>
  </r>
  <r>
    <x v="0"/>
    <x v="0"/>
    <d v="2022-01-28T00:00:00"/>
    <s v="Central Cartago"/>
    <x v="3"/>
    <n v="200"/>
  </r>
  <r>
    <x v="0"/>
    <x v="0"/>
    <d v="2022-01-28T00:00:00"/>
    <s v="Central Cartago"/>
    <x v="0"/>
    <n v="15"/>
  </r>
  <r>
    <x v="0"/>
    <x v="0"/>
    <d v="2022-01-28T00:00:00"/>
    <s v="Central Cartago"/>
    <x v="1"/>
    <n v="16"/>
  </r>
  <r>
    <x v="0"/>
    <x v="0"/>
    <d v="2022-01-31T00:00:00"/>
    <s v="Central Cartago"/>
    <x v="0"/>
    <n v="5"/>
  </r>
  <r>
    <x v="0"/>
    <x v="0"/>
    <d v="2022-01-31T00:00:00"/>
    <s v="Central Cartago"/>
    <x v="1"/>
    <n v="8"/>
  </r>
  <r>
    <x v="0"/>
    <x v="0"/>
    <d v="2022-01-31T00:00:00"/>
    <s v="Central Cartago"/>
    <x v="2"/>
    <n v="10"/>
  </r>
  <r>
    <x v="1"/>
    <x v="0"/>
    <d v="2022-02-01T00:00:00"/>
    <s v="Central Cartago"/>
    <x v="0"/>
    <n v="49"/>
  </r>
  <r>
    <x v="1"/>
    <x v="0"/>
    <d v="2022-02-01T00:00:00"/>
    <s v="Central Cartago"/>
    <x v="1"/>
    <n v="8"/>
  </r>
  <r>
    <x v="1"/>
    <x v="0"/>
    <d v="2022-02-01T00:00:00"/>
    <s v="Central Cartago"/>
    <x v="2"/>
    <n v="1"/>
  </r>
  <r>
    <x v="1"/>
    <x v="0"/>
    <d v="2022-02-02T00:00:00"/>
    <s v="Central Cartago"/>
    <x v="3"/>
    <n v="225"/>
  </r>
  <r>
    <x v="1"/>
    <x v="0"/>
    <d v="2022-02-02T00:00:00"/>
    <s v="Central Cartago"/>
    <x v="0"/>
    <n v="38"/>
  </r>
  <r>
    <x v="1"/>
    <x v="0"/>
    <d v="2022-02-02T00:00:00"/>
    <s v="Central Cartago"/>
    <x v="1"/>
    <n v="24"/>
  </r>
  <r>
    <x v="1"/>
    <x v="0"/>
    <d v="2022-02-02T00:00:00"/>
    <s v="Central Cartago"/>
    <x v="2"/>
    <n v="5"/>
  </r>
  <r>
    <x v="1"/>
    <x v="0"/>
    <d v="2022-02-02T00:00:00"/>
    <s v="Central Cartago"/>
    <x v="4"/>
    <n v="3"/>
  </r>
  <r>
    <x v="1"/>
    <x v="0"/>
    <d v="2022-02-03T00:00:00"/>
    <s v="Central Cartago"/>
    <x v="0"/>
    <n v="30"/>
  </r>
  <r>
    <x v="1"/>
    <x v="0"/>
    <d v="2022-02-03T00:00:00"/>
    <s v="Central Cartago"/>
    <x v="1"/>
    <n v="13"/>
  </r>
  <r>
    <x v="1"/>
    <x v="0"/>
    <d v="2022-02-03T00:00:00"/>
    <s v="Central Cartago"/>
    <x v="4"/>
    <n v="7"/>
  </r>
  <r>
    <x v="1"/>
    <x v="0"/>
    <d v="2022-02-04T00:00:00"/>
    <s v="Central Cartago"/>
    <x v="0"/>
    <n v="14"/>
  </r>
  <r>
    <x v="1"/>
    <x v="0"/>
    <d v="2022-02-04T00:00:00"/>
    <s v="Central Cartago"/>
    <x v="1"/>
    <n v="11"/>
  </r>
  <r>
    <x v="1"/>
    <x v="0"/>
    <d v="2022-02-04T00:00:00"/>
    <s v="Central Cartago"/>
    <x v="2"/>
    <n v="7"/>
  </r>
  <r>
    <x v="1"/>
    <x v="0"/>
    <d v="2022-02-07T00:00:00"/>
    <s v="Central Cartago"/>
    <x v="3"/>
    <n v="65"/>
  </r>
  <r>
    <x v="1"/>
    <x v="0"/>
    <d v="2022-02-07T00:00:00"/>
    <s v="Central Cartago"/>
    <x v="0"/>
    <n v="15"/>
  </r>
  <r>
    <x v="1"/>
    <x v="0"/>
    <d v="2022-02-07T00:00:00"/>
    <s v="Central Cartago"/>
    <x v="1"/>
    <n v="21"/>
  </r>
  <r>
    <x v="1"/>
    <x v="0"/>
    <d v="2022-02-07T00:00:00"/>
    <s v="Central Cartago"/>
    <x v="2"/>
    <n v="11"/>
  </r>
  <r>
    <x v="1"/>
    <x v="0"/>
    <d v="2022-02-08T00:00:00"/>
    <s v="Central Cartago"/>
    <x v="0"/>
    <n v="7"/>
  </r>
  <r>
    <x v="1"/>
    <x v="0"/>
    <d v="2022-02-08T00:00:00"/>
    <s v="Central Cartago"/>
    <x v="1"/>
    <n v="10"/>
  </r>
  <r>
    <x v="1"/>
    <x v="0"/>
    <d v="2022-02-08T00:00:00"/>
    <s v="Central Cartago"/>
    <x v="2"/>
    <n v="7"/>
  </r>
  <r>
    <x v="1"/>
    <x v="0"/>
    <d v="2022-02-09T00:00:00"/>
    <s v="Central Cartago"/>
    <x v="0"/>
    <n v="10"/>
  </r>
  <r>
    <x v="1"/>
    <x v="0"/>
    <d v="2022-02-09T00:00:00"/>
    <s v="Central Cartago"/>
    <x v="1"/>
    <n v="6"/>
  </r>
  <r>
    <x v="1"/>
    <x v="0"/>
    <d v="2022-02-09T00:00:00"/>
    <s v="Central Cartago"/>
    <x v="2"/>
    <n v="1"/>
  </r>
  <r>
    <x v="1"/>
    <x v="0"/>
    <d v="2022-02-11T00:00:00"/>
    <s v="Central Cartago"/>
    <x v="0"/>
    <n v="19"/>
  </r>
  <r>
    <x v="1"/>
    <x v="0"/>
    <d v="2022-02-11T00:00:00"/>
    <s v="Central Cartago"/>
    <x v="1"/>
    <n v="34"/>
  </r>
  <r>
    <x v="1"/>
    <x v="0"/>
    <d v="2022-02-11T00:00:00"/>
    <s v="Central Cartago"/>
    <x v="2"/>
    <n v="4"/>
  </r>
  <r>
    <x v="1"/>
    <x v="0"/>
    <d v="2022-02-14T00:00:00"/>
    <s v="Central Cartago"/>
    <x v="3"/>
    <n v="162"/>
  </r>
  <r>
    <x v="1"/>
    <x v="0"/>
    <d v="2022-02-14T00:00:00"/>
    <s v="Central Cartago"/>
    <x v="0"/>
    <n v="25"/>
  </r>
  <r>
    <x v="1"/>
    <x v="0"/>
    <d v="2022-02-14T00:00:00"/>
    <s v="Central Cartago"/>
    <x v="1"/>
    <n v="28"/>
  </r>
  <r>
    <x v="1"/>
    <x v="0"/>
    <d v="2022-02-14T00:00:00"/>
    <s v="Central Cartago"/>
    <x v="2"/>
    <n v="16"/>
  </r>
  <r>
    <x v="1"/>
    <x v="0"/>
    <d v="2022-02-14T00:00:00"/>
    <s v="Central Cartago"/>
    <x v="4"/>
    <n v="2"/>
  </r>
  <r>
    <x v="1"/>
    <x v="0"/>
    <d v="2022-02-16T00:00:00"/>
    <s v="Central Cartago"/>
    <x v="0"/>
    <n v="39"/>
  </r>
  <r>
    <x v="1"/>
    <x v="0"/>
    <d v="2022-02-16T00:00:00"/>
    <s v="Central Cartago"/>
    <x v="1"/>
    <n v="24"/>
  </r>
  <r>
    <x v="1"/>
    <x v="0"/>
    <d v="2022-02-16T00:00:00"/>
    <s v="Central Cartago"/>
    <x v="2"/>
    <n v="21"/>
  </r>
  <r>
    <x v="1"/>
    <x v="0"/>
    <d v="2022-02-16T00:00:00"/>
    <s v="Central Cartago"/>
    <x v="4"/>
    <n v="5"/>
  </r>
  <r>
    <x v="1"/>
    <x v="0"/>
    <d v="2022-02-17T00:00:00"/>
    <s v="Central Cartago"/>
    <x v="3"/>
    <n v="352"/>
  </r>
  <r>
    <x v="1"/>
    <x v="0"/>
    <d v="2022-02-17T00:00:00"/>
    <s v="Central Cartago"/>
    <x v="0"/>
    <n v="33"/>
  </r>
  <r>
    <x v="1"/>
    <x v="0"/>
    <d v="2022-02-17T00:00:00"/>
    <s v="Central Cartago"/>
    <x v="1"/>
    <n v="18"/>
  </r>
  <r>
    <x v="1"/>
    <x v="0"/>
    <d v="2022-02-17T00:00:00"/>
    <s v="Central Cartago"/>
    <x v="2"/>
    <n v="51"/>
  </r>
  <r>
    <x v="1"/>
    <x v="0"/>
    <d v="2022-02-17T00:00:00"/>
    <s v="Central Cartago"/>
    <x v="4"/>
    <n v="10"/>
  </r>
  <r>
    <x v="1"/>
    <x v="0"/>
    <d v="2022-02-18T00:00:00"/>
    <s v="Central Cartago"/>
    <x v="3"/>
    <n v="130"/>
  </r>
  <r>
    <x v="1"/>
    <x v="0"/>
    <d v="2022-02-18T00:00:00"/>
    <s v="Central Cartago"/>
    <x v="0"/>
    <n v="40"/>
  </r>
  <r>
    <x v="1"/>
    <x v="0"/>
    <d v="2022-02-18T00:00:00"/>
    <s v="Central Cartago"/>
    <x v="1"/>
    <n v="19"/>
  </r>
  <r>
    <x v="1"/>
    <x v="0"/>
    <d v="2022-02-18T00:00:00"/>
    <s v="Central Cartago"/>
    <x v="2"/>
    <n v="18"/>
  </r>
  <r>
    <x v="1"/>
    <x v="0"/>
    <d v="2022-02-18T00:00:00"/>
    <s v="Central Cartago"/>
    <x v="4"/>
    <n v="4"/>
  </r>
  <r>
    <x v="1"/>
    <x v="0"/>
    <d v="2022-02-21T00:00:00"/>
    <s v="Central Cartago"/>
    <x v="3"/>
    <n v="32"/>
  </r>
  <r>
    <x v="1"/>
    <x v="0"/>
    <d v="2022-02-21T00:00:00"/>
    <s v="Central Cartago"/>
    <x v="0"/>
    <n v="19"/>
  </r>
  <r>
    <x v="1"/>
    <x v="0"/>
    <d v="2022-02-21T00:00:00"/>
    <s v="Central Cartago"/>
    <x v="1"/>
    <n v="14"/>
  </r>
  <r>
    <x v="1"/>
    <x v="0"/>
    <d v="2022-02-21T00:00:00"/>
    <s v="Central Cartago"/>
    <x v="2"/>
    <n v="16"/>
  </r>
  <r>
    <x v="1"/>
    <x v="0"/>
    <d v="2022-02-21T00:00:00"/>
    <s v="Central Cartago"/>
    <x v="4"/>
    <n v="2"/>
  </r>
  <r>
    <x v="1"/>
    <x v="0"/>
    <d v="2022-02-21T00:00:00"/>
    <s v="Central Cartago"/>
    <x v="5"/>
    <n v="34"/>
  </r>
  <r>
    <x v="1"/>
    <x v="0"/>
    <d v="2022-02-22T00:00:00"/>
    <s v="Central Cartago"/>
    <x v="3"/>
    <n v="108"/>
  </r>
  <r>
    <x v="1"/>
    <x v="0"/>
    <d v="2022-02-22T00:00:00"/>
    <s v="Central Cartago"/>
    <x v="0"/>
    <n v="16"/>
  </r>
  <r>
    <x v="1"/>
    <x v="0"/>
    <d v="2022-02-22T00:00:00"/>
    <s v="Central Cartago"/>
    <x v="1"/>
    <n v="18"/>
  </r>
  <r>
    <x v="1"/>
    <x v="0"/>
    <d v="2022-02-22T00:00:00"/>
    <s v="Central Cartago"/>
    <x v="2"/>
    <n v="6"/>
  </r>
  <r>
    <x v="1"/>
    <x v="0"/>
    <d v="2022-02-22T00:00:00"/>
    <s v="Central Cartago"/>
    <x v="4"/>
    <n v="1"/>
  </r>
  <r>
    <x v="1"/>
    <x v="0"/>
    <d v="2022-02-22T00:00:00"/>
    <s v="Central Cartago"/>
    <x v="6"/>
    <n v="49"/>
  </r>
  <r>
    <x v="1"/>
    <x v="0"/>
    <d v="2022-02-23T00:00:00"/>
    <s v="Central Cartago"/>
    <x v="3"/>
    <n v="73"/>
  </r>
  <r>
    <x v="1"/>
    <x v="0"/>
    <d v="2022-02-23T00:00:00"/>
    <s v="Central Cartago"/>
    <x v="0"/>
    <n v="45"/>
  </r>
  <r>
    <x v="1"/>
    <x v="0"/>
    <d v="2022-02-23T00:00:00"/>
    <s v="Central Cartago"/>
    <x v="1"/>
    <n v="17"/>
  </r>
  <r>
    <x v="1"/>
    <x v="0"/>
    <d v="2022-02-23T00:00:00"/>
    <s v="Central Cartago"/>
    <x v="2"/>
    <n v="11"/>
  </r>
  <r>
    <x v="1"/>
    <x v="0"/>
    <d v="2022-02-23T00:00:00"/>
    <s v="Central Cartago"/>
    <x v="4"/>
    <n v="10"/>
  </r>
  <r>
    <x v="1"/>
    <x v="0"/>
    <d v="2022-02-23T00:00:00"/>
    <s v="Central Cartago"/>
    <x v="5"/>
    <n v="47"/>
  </r>
  <r>
    <x v="1"/>
    <x v="0"/>
    <d v="2022-02-23T00:00:00"/>
    <s v="Central Cartago"/>
    <x v="7"/>
    <n v="5"/>
  </r>
  <r>
    <x v="1"/>
    <x v="0"/>
    <d v="2022-02-24T00:00:00"/>
    <s v="Central Cartago"/>
    <x v="3"/>
    <n v="121"/>
  </r>
  <r>
    <x v="1"/>
    <x v="0"/>
    <d v="2022-02-24T00:00:00"/>
    <s v="Central Cartago"/>
    <x v="0"/>
    <n v="21"/>
  </r>
  <r>
    <x v="1"/>
    <x v="0"/>
    <d v="2022-02-24T00:00:00"/>
    <s v="Central Cartago"/>
    <x v="1"/>
    <n v="9"/>
  </r>
  <r>
    <x v="1"/>
    <x v="0"/>
    <d v="2022-02-24T00:00:00"/>
    <s v="Central Cartago"/>
    <x v="2"/>
    <n v="15"/>
  </r>
  <r>
    <x v="1"/>
    <x v="0"/>
    <d v="2022-02-24T00:00:00"/>
    <s v="Central Cartago"/>
    <x v="4"/>
    <n v="15"/>
  </r>
  <r>
    <x v="1"/>
    <x v="0"/>
    <d v="2022-02-24T00:00:00"/>
    <s v="Central Cartago"/>
    <x v="6"/>
    <n v="91"/>
  </r>
  <r>
    <x v="1"/>
    <x v="0"/>
    <d v="2022-02-28T00:00:00"/>
    <s v="Central Cartago"/>
    <x v="3"/>
    <n v="38"/>
  </r>
  <r>
    <x v="1"/>
    <x v="0"/>
    <d v="2022-02-28T00:00:00"/>
    <s v="Central Cartago"/>
    <x v="0"/>
    <n v="19"/>
  </r>
  <r>
    <x v="1"/>
    <x v="0"/>
    <d v="2022-02-28T00:00:00"/>
    <s v="Central Cartago"/>
    <x v="1"/>
    <n v="23"/>
  </r>
  <r>
    <x v="1"/>
    <x v="0"/>
    <d v="2022-02-28T00:00:00"/>
    <s v="Central Cartago"/>
    <x v="2"/>
    <n v="20"/>
  </r>
  <r>
    <x v="1"/>
    <x v="0"/>
    <d v="2022-02-28T00:00:00"/>
    <s v="Central Cartago"/>
    <x v="4"/>
    <n v="4"/>
  </r>
  <r>
    <x v="1"/>
    <x v="0"/>
    <d v="2022-02-28T00:00:00"/>
    <s v="Central Cartago"/>
    <x v="6"/>
    <n v="24"/>
  </r>
  <r>
    <x v="2"/>
    <x v="0"/>
    <d v="2022-03-01T00:00:00"/>
    <s v="Central Cartago"/>
    <x v="3"/>
    <n v="28"/>
  </r>
  <r>
    <x v="2"/>
    <x v="0"/>
    <d v="2022-03-01T00:00:00"/>
    <s v="Central Cartago"/>
    <x v="0"/>
    <n v="31"/>
  </r>
  <r>
    <x v="2"/>
    <x v="0"/>
    <d v="2022-03-01T00:00:00"/>
    <s v="Central Cartago"/>
    <x v="1"/>
    <n v="61"/>
  </r>
  <r>
    <x v="2"/>
    <x v="0"/>
    <d v="2022-03-01T00:00:00"/>
    <s v="Central Cartago"/>
    <x v="2"/>
    <n v="5"/>
  </r>
  <r>
    <x v="2"/>
    <x v="0"/>
    <d v="2022-03-01T00:00:00"/>
    <s v="Central Cartago"/>
    <x v="4"/>
    <n v="2"/>
  </r>
  <r>
    <x v="2"/>
    <x v="0"/>
    <d v="2022-03-01T00:00:00"/>
    <s v="Central Cartago"/>
    <x v="6"/>
    <n v="73"/>
  </r>
  <r>
    <x v="2"/>
    <x v="0"/>
    <d v="2022-03-02T00:00:00"/>
    <s v="Central Cartago"/>
    <x v="3"/>
    <n v="22"/>
  </r>
  <r>
    <x v="2"/>
    <x v="0"/>
    <d v="2022-03-02T00:00:00"/>
    <s v="Central Cartago"/>
    <x v="0"/>
    <n v="23"/>
  </r>
  <r>
    <x v="2"/>
    <x v="0"/>
    <d v="2022-03-02T00:00:00"/>
    <s v="Central Cartago"/>
    <x v="1"/>
    <n v="10"/>
  </r>
  <r>
    <x v="2"/>
    <x v="0"/>
    <d v="2022-03-02T00:00:00"/>
    <s v="Central Cartago"/>
    <x v="2"/>
    <n v="3"/>
  </r>
  <r>
    <x v="2"/>
    <x v="0"/>
    <d v="2022-03-02T00:00:00"/>
    <s v="Central Cartago"/>
    <x v="4"/>
    <n v="4"/>
  </r>
  <r>
    <x v="2"/>
    <x v="0"/>
    <d v="2022-03-02T00:00:00"/>
    <s v="Central Cartago"/>
    <x v="6"/>
    <n v="58"/>
  </r>
  <r>
    <x v="2"/>
    <x v="0"/>
    <d v="2022-03-03T00:00:00"/>
    <s v="Central Cartago"/>
    <x v="3"/>
    <n v="96"/>
  </r>
  <r>
    <x v="2"/>
    <x v="0"/>
    <d v="2022-03-03T00:00:00"/>
    <s v="Central Cartago"/>
    <x v="0"/>
    <n v="58"/>
  </r>
  <r>
    <x v="2"/>
    <x v="0"/>
    <d v="2022-03-03T00:00:00"/>
    <s v="Central Cartago"/>
    <x v="1"/>
    <n v="9"/>
  </r>
  <r>
    <x v="2"/>
    <x v="0"/>
    <d v="2022-03-03T00:00:00"/>
    <s v="Central Cartago"/>
    <x v="2"/>
    <n v="6"/>
  </r>
  <r>
    <x v="2"/>
    <x v="0"/>
    <d v="2022-03-03T00:00:00"/>
    <s v="Central Cartago"/>
    <x v="4"/>
    <n v="8"/>
  </r>
  <r>
    <x v="2"/>
    <x v="0"/>
    <d v="2022-03-03T00:00:00"/>
    <s v="Central Cartago"/>
    <x v="6"/>
    <n v="71"/>
  </r>
  <r>
    <x v="2"/>
    <x v="0"/>
    <d v="2022-03-04T00:00:00"/>
    <s v="Central Cartago"/>
    <x v="3"/>
    <n v="71"/>
  </r>
  <r>
    <x v="2"/>
    <x v="0"/>
    <d v="2022-03-04T00:00:00"/>
    <s v="Central Cartago"/>
    <x v="0"/>
    <n v="21"/>
  </r>
  <r>
    <x v="2"/>
    <x v="0"/>
    <d v="2022-03-04T00:00:00"/>
    <s v="Central Cartago"/>
    <x v="1"/>
    <n v="14"/>
  </r>
  <r>
    <x v="2"/>
    <x v="0"/>
    <d v="2022-03-04T00:00:00"/>
    <s v="Central Cartago"/>
    <x v="2"/>
    <n v="6"/>
  </r>
  <r>
    <x v="2"/>
    <x v="0"/>
    <d v="2022-03-04T00:00:00"/>
    <s v="Central Cartago"/>
    <x v="4"/>
    <n v="2"/>
  </r>
  <r>
    <x v="2"/>
    <x v="0"/>
    <d v="2022-03-04T00:00:00"/>
    <s v="Central Cartago"/>
    <x v="6"/>
    <n v="82"/>
  </r>
  <r>
    <x v="2"/>
    <x v="0"/>
    <d v="2022-03-07T00:00:00"/>
    <s v="Central Cartago"/>
    <x v="3"/>
    <n v="71"/>
  </r>
  <r>
    <x v="2"/>
    <x v="0"/>
    <d v="2022-03-07T00:00:00"/>
    <s v="Central Cartago"/>
    <x v="0"/>
    <n v="41"/>
  </r>
  <r>
    <x v="2"/>
    <x v="0"/>
    <d v="2022-03-07T00:00:00"/>
    <s v="Central Cartago"/>
    <x v="1"/>
    <n v="36"/>
  </r>
  <r>
    <x v="2"/>
    <x v="0"/>
    <d v="2022-03-07T00:00:00"/>
    <s v="Central Cartago"/>
    <x v="2"/>
    <n v="6"/>
  </r>
  <r>
    <x v="2"/>
    <x v="0"/>
    <d v="2022-03-07T00:00:00"/>
    <s v="Central Cartago"/>
    <x v="4"/>
    <n v="3"/>
  </r>
  <r>
    <x v="2"/>
    <x v="0"/>
    <d v="2022-03-07T00:00:00"/>
    <s v="Central Cartago"/>
    <x v="6"/>
    <n v="65"/>
  </r>
  <r>
    <x v="2"/>
    <x v="0"/>
    <d v="2022-03-08T00:00:00"/>
    <s v="Central Cartago"/>
    <x v="3"/>
    <n v="46"/>
  </r>
  <r>
    <x v="2"/>
    <x v="0"/>
    <d v="2022-03-08T00:00:00"/>
    <s v="Central Cartago"/>
    <x v="0"/>
    <n v="12"/>
  </r>
  <r>
    <x v="2"/>
    <x v="0"/>
    <d v="2022-03-08T00:00:00"/>
    <s v="Central Cartago"/>
    <x v="1"/>
    <n v="15"/>
  </r>
  <r>
    <x v="2"/>
    <x v="0"/>
    <d v="2022-03-08T00:00:00"/>
    <s v="Central Cartago"/>
    <x v="2"/>
    <n v="2"/>
  </r>
  <r>
    <x v="2"/>
    <x v="0"/>
    <d v="2022-03-08T00:00:00"/>
    <s v="Central Cartago"/>
    <x v="4"/>
    <n v="2"/>
  </r>
  <r>
    <x v="2"/>
    <x v="0"/>
    <d v="2022-03-08T00:00:00"/>
    <s v="Central Cartago"/>
    <x v="6"/>
    <n v="76"/>
  </r>
  <r>
    <x v="2"/>
    <x v="0"/>
    <d v="2022-03-09T00:00:00"/>
    <s v="Central Cartago"/>
    <x v="3"/>
    <n v="117"/>
  </r>
  <r>
    <x v="2"/>
    <x v="0"/>
    <d v="2022-03-09T00:00:00"/>
    <s v="Central Cartago"/>
    <x v="0"/>
    <n v="17"/>
  </r>
  <r>
    <x v="2"/>
    <x v="0"/>
    <d v="2022-03-09T00:00:00"/>
    <s v="Central Cartago"/>
    <x v="1"/>
    <n v="21"/>
  </r>
  <r>
    <x v="2"/>
    <x v="0"/>
    <d v="2022-03-09T00:00:00"/>
    <s v="Central Cartago"/>
    <x v="2"/>
    <n v="19"/>
  </r>
  <r>
    <x v="2"/>
    <x v="0"/>
    <d v="2022-03-09T00:00:00"/>
    <s v="Central Cartago"/>
    <x v="4"/>
    <n v="4"/>
  </r>
  <r>
    <x v="2"/>
    <x v="0"/>
    <d v="2022-03-09T00:00:00"/>
    <s v="Central Cartago"/>
    <x v="6"/>
    <n v="79"/>
  </r>
  <r>
    <x v="2"/>
    <x v="0"/>
    <d v="2022-03-10T00:00:00"/>
    <s v="Central Cartago"/>
    <x v="3"/>
    <n v="109"/>
  </r>
  <r>
    <x v="2"/>
    <x v="0"/>
    <d v="2022-03-10T00:00:00"/>
    <s v="Central Cartago"/>
    <x v="0"/>
    <n v="26"/>
  </r>
  <r>
    <x v="2"/>
    <x v="0"/>
    <d v="2022-03-10T00:00:00"/>
    <s v="Central Cartago"/>
    <x v="1"/>
    <n v="10"/>
  </r>
  <r>
    <x v="2"/>
    <x v="0"/>
    <d v="2022-03-10T00:00:00"/>
    <s v="Central Cartago"/>
    <x v="2"/>
    <n v="14"/>
  </r>
  <r>
    <x v="2"/>
    <x v="0"/>
    <d v="2022-03-10T00:00:00"/>
    <s v="Central Cartago"/>
    <x v="4"/>
    <n v="5"/>
  </r>
  <r>
    <x v="2"/>
    <x v="0"/>
    <d v="2022-03-10T00:00:00"/>
    <s v="Central Cartago"/>
    <x v="7"/>
    <n v="112"/>
  </r>
  <r>
    <x v="2"/>
    <x v="0"/>
    <d v="2022-03-11T00:00:00"/>
    <s v="Central Cartago"/>
    <x v="3"/>
    <n v="105"/>
  </r>
  <r>
    <x v="2"/>
    <x v="0"/>
    <d v="2022-03-11T00:00:00"/>
    <s v="Central Cartago"/>
    <x v="0"/>
    <n v="11"/>
  </r>
  <r>
    <x v="2"/>
    <x v="0"/>
    <d v="2022-03-11T00:00:00"/>
    <s v="Central Cartago"/>
    <x v="1"/>
    <n v="11"/>
  </r>
  <r>
    <x v="2"/>
    <x v="0"/>
    <d v="2022-03-11T00:00:00"/>
    <s v="Central Cartago"/>
    <x v="2"/>
    <n v="12"/>
  </r>
  <r>
    <x v="2"/>
    <x v="0"/>
    <d v="2022-03-11T00:00:00"/>
    <s v="Central Cartago"/>
    <x v="4"/>
    <n v="1"/>
  </r>
  <r>
    <x v="2"/>
    <x v="0"/>
    <d v="2022-03-11T00:00:00"/>
    <s v="Central Cartago"/>
    <x v="6"/>
    <n v="56"/>
  </r>
  <r>
    <x v="2"/>
    <x v="0"/>
    <d v="2022-03-14T00:00:00"/>
    <s v="Central Cartago"/>
    <x v="3"/>
    <n v="64"/>
  </r>
  <r>
    <x v="2"/>
    <x v="0"/>
    <d v="2022-03-14T00:00:00"/>
    <s v="Central Cartago"/>
    <x v="0"/>
    <n v="38"/>
  </r>
  <r>
    <x v="2"/>
    <x v="0"/>
    <d v="2022-03-14T00:00:00"/>
    <s v="Central Cartago"/>
    <x v="1"/>
    <n v="8"/>
  </r>
  <r>
    <x v="2"/>
    <x v="0"/>
    <d v="2022-03-14T00:00:00"/>
    <s v="Central Cartago"/>
    <x v="2"/>
    <n v="5"/>
  </r>
  <r>
    <x v="2"/>
    <x v="0"/>
    <d v="2022-03-14T00:00:00"/>
    <s v="Central Cartago"/>
    <x v="6"/>
    <n v="82"/>
  </r>
  <r>
    <x v="2"/>
    <x v="0"/>
    <d v="2022-03-15T00:00:00"/>
    <s v="Central Cartago"/>
    <x v="3"/>
    <n v="75"/>
  </r>
  <r>
    <x v="2"/>
    <x v="0"/>
    <d v="2022-03-15T00:00:00"/>
    <s v="Central Cartago"/>
    <x v="0"/>
    <n v="19"/>
  </r>
  <r>
    <x v="2"/>
    <x v="0"/>
    <d v="2022-03-15T00:00:00"/>
    <s v="Central Cartago"/>
    <x v="1"/>
    <n v="19"/>
  </r>
  <r>
    <x v="2"/>
    <x v="0"/>
    <d v="2022-03-15T00:00:00"/>
    <s v="Central Cartago"/>
    <x v="2"/>
    <n v="21"/>
  </r>
  <r>
    <x v="2"/>
    <x v="0"/>
    <d v="2022-03-15T00:00:00"/>
    <s v="Central Cartago"/>
    <x v="4"/>
    <n v="9"/>
  </r>
  <r>
    <x v="2"/>
    <x v="0"/>
    <d v="2022-03-15T00:00:00"/>
    <s v="Central Cartago"/>
    <x v="6"/>
    <n v="78"/>
  </r>
  <r>
    <x v="2"/>
    <x v="0"/>
    <d v="2022-03-15T00:00:00"/>
    <s v="Central Cartago"/>
    <x v="7"/>
    <n v="10"/>
  </r>
  <r>
    <x v="2"/>
    <x v="0"/>
    <d v="2022-03-16T00:00:00"/>
    <s v="Central Cartago"/>
    <x v="3"/>
    <n v="61"/>
  </r>
  <r>
    <x v="2"/>
    <x v="0"/>
    <d v="2022-03-16T00:00:00"/>
    <s v="Central Cartago"/>
    <x v="0"/>
    <n v="20"/>
  </r>
  <r>
    <x v="2"/>
    <x v="0"/>
    <d v="2022-03-16T00:00:00"/>
    <s v="Central Cartago"/>
    <x v="1"/>
    <n v="16"/>
  </r>
  <r>
    <x v="2"/>
    <x v="0"/>
    <d v="2022-03-16T00:00:00"/>
    <s v="Central Cartago"/>
    <x v="2"/>
    <n v="3"/>
  </r>
  <r>
    <x v="2"/>
    <x v="0"/>
    <d v="2022-03-16T00:00:00"/>
    <s v="Central Cartago"/>
    <x v="4"/>
    <n v="1"/>
  </r>
  <r>
    <x v="2"/>
    <x v="0"/>
    <d v="2022-03-16T00:00:00"/>
    <s v="Central Cartago"/>
    <x v="6"/>
    <n v="54"/>
  </r>
  <r>
    <x v="2"/>
    <x v="0"/>
    <d v="2022-03-16T00:00:00"/>
    <s v="Central Cartago"/>
    <x v="7"/>
    <n v="4"/>
  </r>
  <r>
    <x v="2"/>
    <x v="0"/>
    <d v="2022-03-17T00:00:00"/>
    <s v="Central Cartago"/>
    <x v="3"/>
    <n v="10"/>
  </r>
  <r>
    <x v="2"/>
    <x v="0"/>
    <d v="2022-03-17T00:00:00"/>
    <s v="Central Cartago"/>
    <x v="0"/>
    <n v="27"/>
  </r>
  <r>
    <x v="2"/>
    <x v="0"/>
    <d v="2022-03-17T00:00:00"/>
    <s v="Central Cartago"/>
    <x v="1"/>
    <n v="7"/>
  </r>
  <r>
    <x v="2"/>
    <x v="0"/>
    <d v="2022-03-17T00:00:00"/>
    <s v="Central Cartago"/>
    <x v="2"/>
    <n v="4"/>
  </r>
  <r>
    <x v="2"/>
    <x v="0"/>
    <d v="2022-03-17T00:00:00"/>
    <s v="Central Cartago"/>
    <x v="4"/>
    <n v="1"/>
  </r>
  <r>
    <x v="2"/>
    <x v="0"/>
    <d v="2022-03-17T00:00:00"/>
    <s v="Central Cartago"/>
    <x v="6"/>
    <n v="83"/>
  </r>
  <r>
    <x v="2"/>
    <x v="0"/>
    <d v="2022-03-18T00:00:00"/>
    <s v="Central Cartago"/>
    <x v="3"/>
    <n v="115"/>
  </r>
  <r>
    <x v="2"/>
    <x v="0"/>
    <d v="2022-03-18T00:00:00"/>
    <s v="Central Cartago"/>
    <x v="0"/>
    <n v="20"/>
  </r>
  <r>
    <x v="2"/>
    <x v="0"/>
    <d v="2022-03-18T00:00:00"/>
    <s v="Central Cartago"/>
    <x v="1"/>
    <n v="14"/>
  </r>
  <r>
    <x v="2"/>
    <x v="0"/>
    <d v="2022-03-18T00:00:00"/>
    <s v="Central Cartago"/>
    <x v="2"/>
    <n v="13"/>
  </r>
  <r>
    <x v="2"/>
    <x v="0"/>
    <d v="2022-03-18T00:00:00"/>
    <s v="Central Cartago"/>
    <x v="4"/>
    <n v="1"/>
  </r>
  <r>
    <x v="2"/>
    <x v="0"/>
    <d v="2022-03-18T00:00:00"/>
    <s v="Central Cartago"/>
    <x v="6"/>
    <n v="108"/>
  </r>
  <r>
    <x v="2"/>
    <x v="0"/>
    <d v="2022-03-21T00:00:00"/>
    <s v="Central Cartago"/>
    <x v="3"/>
    <n v="45"/>
  </r>
  <r>
    <x v="2"/>
    <x v="0"/>
    <d v="2022-03-21T00:00:00"/>
    <s v="Central Cartago"/>
    <x v="0"/>
    <n v="21"/>
  </r>
  <r>
    <x v="2"/>
    <x v="0"/>
    <d v="2022-03-21T00:00:00"/>
    <s v="Central Cartago"/>
    <x v="1"/>
    <n v="23"/>
  </r>
  <r>
    <x v="2"/>
    <x v="0"/>
    <d v="2022-03-21T00:00:00"/>
    <s v="Central Cartago"/>
    <x v="2"/>
    <n v="17"/>
  </r>
  <r>
    <x v="2"/>
    <x v="0"/>
    <d v="2022-03-21T00:00:00"/>
    <s v="Central Cartago"/>
    <x v="4"/>
    <n v="1"/>
  </r>
  <r>
    <x v="2"/>
    <x v="0"/>
    <d v="2022-03-21T00:00:00"/>
    <s v="Central Cartago"/>
    <x v="6"/>
    <n v="30"/>
  </r>
  <r>
    <x v="2"/>
    <x v="0"/>
    <d v="2022-03-22T00:00:00"/>
    <s v="Central Cartago"/>
    <x v="3"/>
    <n v="90"/>
  </r>
  <r>
    <x v="2"/>
    <x v="0"/>
    <d v="2022-03-22T00:00:00"/>
    <s v="Central Cartago"/>
    <x v="0"/>
    <n v="11"/>
  </r>
  <r>
    <x v="2"/>
    <x v="0"/>
    <d v="2022-03-22T00:00:00"/>
    <s v="Central Cartago"/>
    <x v="1"/>
    <n v="10"/>
  </r>
  <r>
    <x v="2"/>
    <x v="0"/>
    <d v="2022-03-22T00:00:00"/>
    <s v="Central Cartago"/>
    <x v="2"/>
    <n v="6"/>
  </r>
  <r>
    <x v="2"/>
    <x v="0"/>
    <d v="2022-03-22T00:00:00"/>
    <s v="Central Cartago"/>
    <x v="4"/>
    <n v="1"/>
  </r>
  <r>
    <x v="2"/>
    <x v="0"/>
    <d v="2022-03-22T00:00:00"/>
    <s v="Central Cartago"/>
    <x v="6"/>
    <n v="91"/>
  </r>
  <r>
    <x v="2"/>
    <x v="0"/>
    <d v="2022-03-23T00:00:00"/>
    <s v="Central Cartago"/>
    <x v="3"/>
    <n v="24"/>
  </r>
  <r>
    <x v="2"/>
    <x v="0"/>
    <d v="2022-03-23T00:00:00"/>
    <s v="Central Cartago"/>
    <x v="0"/>
    <n v="16"/>
  </r>
  <r>
    <x v="2"/>
    <x v="0"/>
    <d v="2022-03-23T00:00:00"/>
    <s v="Central Cartago"/>
    <x v="1"/>
    <n v="14"/>
  </r>
  <r>
    <x v="2"/>
    <x v="0"/>
    <d v="2022-03-23T00:00:00"/>
    <s v="Central Cartago"/>
    <x v="2"/>
    <n v="4"/>
  </r>
  <r>
    <x v="2"/>
    <x v="0"/>
    <d v="2022-03-23T00:00:00"/>
    <s v="Central Cartago"/>
    <x v="4"/>
    <n v="8"/>
  </r>
  <r>
    <x v="2"/>
    <x v="0"/>
    <d v="2022-03-23T00:00:00"/>
    <s v="Central Cartago"/>
    <x v="6"/>
    <n v="47"/>
  </r>
  <r>
    <x v="2"/>
    <x v="0"/>
    <d v="2022-03-24T00:00:00"/>
    <s v="Central Cartago"/>
    <x v="3"/>
    <n v="25"/>
  </r>
  <r>
    <x v="2"/>
    <x v="0"/>
    <d v="2022-03-24T00:00:00"/>
    <s v="Central Cartago"/>
    <x v="0"/>
    <n v="20"/>
  </r>
  <r>
    <x v="2"/>
    <x v="0"/>
    <d v="2022-03-24T00:00:00"/>
    <s v="Central Cartago"/>
    <x v="1"/>
    <n v="13"/>
  </r>
  <r>
    <x v="2"/>
    <x v="0"/>
    <d v="2022-03-24T00:00:00"/>
    <s v="Central Cartago"/>
    <x v="2"/>
    <n v="7"/>
  </r>
  <r>
    <x v="2"/>
    <x v="0"/>
    <d v="2022-03-24T00:00:00"/>
    <s v="Central Cartago"/>
    <x v="6"/>
    <n v="96"/>
  </r>
  <r>
    <x v="2"/>
    <x v="0"/>
    <d v="2022-03-25T00:00:00"/>
    <s v="Central Cartago"/>
    <x v="3"/>
    <n v="25"/>
  </r>
  <r>
    <x v="2"/>
    <x v="0"/>
    <d v="2022-03-25T00:00:00"/>
    <s v="Central Cartago"/>
    <x v="0"/>
    <n v="32"/>
  </r>
  <r>
    <x v="2"/>
    <x v="0"/>
    <d v="2022-03-25T00:00:00"/>
    <s v="Central Cartago"/>
    <x v="1"/>
    <n v="13"/>
  </r>
  <r>
    <x v="2"/>
    <x v="0"/>
    <d v="2022-03-25T00:00:00"/>
    <s v="Central Cartago"/>
    <x v="2"/>
    <n v="7"/>
  </r>
  <r>
    <x v="2"/>
    <x v="0"/>
    <d v="2022-03-25T00:00:00"/>
    <s v="Central Cartago"/>
    <x v="4"/>
    <n v="2"/>
  </r>
  <r>
    <x v="2"/>
    <x v="0"/>
    <d v="2022-03-25T00:00:00"/>
    <s v="Central Cartago"/>
    <x v="6"/>
    <n v="117"/>
  </r>
  <r>
    <x v="2"/>
    <x v="0"/>
    <d v="2022-03-28T00:00:00"/>
    <s v="Central Cartago"/>
    <x v="3"/>
    <n v="36"/>
  </r>
  <r>
    <x v="2"/>
    <x v="0"/>
    <d v="2022-03-28T00:00:00"/>
    <s v="Central Cartago"/>
    <x v="0"/>
    <n v="21"/>
  </r>
  <r>
    <x v="2"/>
    <x v="0"/>
    <d v="2022-03-28T00:00:00"/>
    <s v="Central Cartago"/>
    <x v="1"/>
    <n v="19"/>
  </r>
  <r>
    <x v="2"/>
    <x v="0"/>
    <d v="2022-03-28T00:00:00"/>
    <s v="Central Cartago"/>
    <x v="2"/>
    <n v="16"/>
  </r>
  <r>
    <x v="2"/>
    <x v="0"/>
    <d v="2022-03-28T00:00:00"/>
    <s v="Central Cartago"/>
    <x v="4"/>
    <n v="7"/>
  </r>
  <r>
    <x v="2"/>
    <x v="0"/>
    <d v="2022-03-28T00:00:00"/>
    <s v="Central Cartago"/>
    <x v="6"/>
    <n v="54"/>
  </r>
  <r>
    <x v="2"/>
    <x v="0"/>
    <d v="2022-03-29T00:00:00"/>
    <s v="Central Cartago"/>
    <x v="3"/>
    <n v="12"/>
  </r>
  <r>
    <x v="2"/>
    <x v="0"/>
    <d v="2022-03-29T00:00:00"/>
    <s v="Central Cartago"/>
    <x v="0"/>
    <n v="11"/>
  </r>
  <r>
    <x v="2"/>
    <x v="0"/>
    <d v="2022-03-29T00:00:00"/>
    <s v="Central Cartago"/>
    <x v="1"/>
    <n v="20"/>
  </r>
  <r>
    <x v="2"/>
    <x v="0"/>
    <d v="2022-03-29T00:00:00"/>
    <s v="Central Cartago"/>
    <x v="2"/>
    <n v="10"/>
  </r>
  <r>
    <x v="2"/>
    <x v="0"/>
    <d v="2022-03-29T00:00:00"/>
    <s v="Central Cartago"/>
    <x v="4"/>
    <n v="3"/>
  </r>
  <r>
    <x v="2"/>
    <x v="0"/>
    <d v="2022-03-29T00:00:00"/>
    <s v="Central Cartago"/>
    <x v="6"/>
    <n v="115"/>
  </r>
  <r>
    <x v="2"/>
    <x v="0"/>
    <d v="2022-03-30T00:00:00"/>
    <s v="Central Cartago"/>
    <x v="3"/>
    <n v="150"/>
  </r>
  <r>
    <x v="2"/>
    <x v="0"/>
    <d v="2022-03-30T00:00:00"/>
    <s v="Central Cartago"/>
    <x v="0"/>
    <n v="58"/>
  </r>
  <r>
    <x v="2"/>
    <x v="0"/>
    <d v="2022-03-30T00:00:00"/>
    <s v="Central Cartago"/>
    <x v="1"/>
    <n v="22"/>
  </r>
  <r>
    <x v="2"/>
    <x v="0"/>
    <d v="2022-03-30T00:00:00"/>
    <s v="Central Cartago"/>
    <x v="2"/>
    <n v="4"/>
  </r>
  <r>
    <x v="2"/>
    <x v="0"/>
    <d v="2022-03-30T00:00:00"/>
    <s v="Central Cartago"/>
    <x v="4"/>
    <n v="2"/>
  </r>
  <r>
    <x v="2"/>
    <x v="0"/>
    <d v="2022-03-30T00:00:00"/>
    <s v="Central Cartago"/>
    <x v="6"/>
    <n v="52"/>
  </r>
  <r>
    <x v="2"/>
    <x v="0"/>
    <d v="2022-03-30T00:00:00"/>
    <s v="Central Cartago"/>
    <x v="7"/>
    <n v="6"/>
  </r>
  <r>
    <x v="2"/>
    <x v="0"/>
    <d v="2022-03-31T00:00:00"/>
    <s v="Central Cartago"/>
    <x v="3"/>
    <n v="132"/>
  </r>
  <r>
    <x v="2"/>
    <x v="0"/>
    <d v="2022-03-31T00:00:00"/>
    <s v="Central Cartago"/>
    <x v="0"/>
    <n v="8"/>
  </r>
  <r>
    <x v="2"/>
    <x v="0"/>
    <d v="2022-03-31T00:00:00"/>
    <s v="Central Cartago"/>
    <x v="1"/>
    <n v="9"/>
  </r>
  <r>
    <x v="2"/>
    <x v="0"/>
    <d v="2022-03-31T00:00:00"/>
    <s v="Central Cartago"/>
    <x v="2"/>
    <n v="10"/>
  </r>
  <r>
    <x v="2"/>
    <x v="0"/>
    <d v="2022-03-31T00:00:00"/>
    <s v="Central Cartago"/>
    <x v="4"/>
    <n v="2"/>
  </r>
  <r>
    <x v="2"/>
    <x v="0"/>
    <d v="2022-03-31T00:00:00"/>
    <s v="Central Cartago"/>
    <x v="6"/>
    <n v="91"/>
  </r>
  <r>
    <x v="3"/>
    <x v="0"/>
    <d v="2022-04-01T00:00:00"/>
    <s v="Central Cartago"/>
    <x v="3"/>
    <n v="46"/>
  </r>
  <r>
    <x v="3"/>
    <x v="0"/>
    <d v="2022-04-01T00:00:00"/>
    <s v="Central Cartago"/>
    <x v="0"/>
    <n v="25"/>
  </r>
  <r>
    <x v="3"/>
    <x v="0"/>
    <d v="2022-04-01T00:00:00"/>
    <s v="Central Cartago"/>
    <x v="1"/>
    <n v="30"/>
  </r>
  <r>
    <x v="3"/>
    <x v="0"/>
    <d v="2022-04-01T00:00:00"/>
    <s v="Central Cartago"/>
    <x v="6"/>
    <n v="103"/>
  </r>
  <r>
    <x v="3"/>
    <x v="0"/>
    <d v="2022-04-04T00:00:00"/>
    <s v="Central Cartago"/>
    <x v="3"/>
    <n v="74"/>
  </r>
  <r>
    <x v="3"/>
    <x v="0"/>
    <d v="2022-04-04T00:00:00"/>
    <s v="Central Cartago"/>
    <x v="0"/>
    <n v="17"/>
  </r>
  <r>
    <x v="3"/>
    <x v="0"/>
    <d v="2022-04-04T00:00:00"/>
    <s v="Central Cartago"/>
    <x v="1"/>
    <n v="12"/>
  </r>
  <r>
    <x v="3"/>
    <x v="0"/>
    <d v="2022-04-04T00:00:00"/>
    <s v="Central Cartago"/>
    <x v="2"/>
    <n v="7"/>
  </r>
  <r>
    <x v="3"/>
    <x v="0"/>
    <d v="2022-04-04T00:00:00"/>
    <s v="Central Cartago"/>
    <x v="4"/>
    <n v="3"/>
  </r>
  <r>
    <x v="3"/>
    <x v="0"/>
    <d v="2022-04-04T00:00:00"/>
    <s v="Central Cartago"/>
    <x v="6"/>
    <n v="86"/>
  </r>
  <r>
    <x v="3"/>
    <x v="0"/>
    <d v="2022-04-04T00:00:00"/>
    <s v="Central Cartago"/>
    <x v="8"/>
    <n v="15"/>
  </r>
  <r>
    <x v="3"/>
    <x v="0"/>
    <d v="2022-04-05T00:00:00"/>
    <s v="Central Cartago"/>
    <x v="3"/>
    <n v="47"/>
  </r>
  <r>
    <x v="3"/>
    <x v="0"/>
    <d v="2022-04-05T00:00:00"/>
    <s v="Central Cartago"/>
    <x v="0"/>
    <n v="11"/>
  </r>
  <r>
    <x v="3"/>
    <x v="0"/>
    <d v="2022-04-05T00:00:00"/>
    <s v="Central Cartago"/>
    <x v="1"/>
    <n v="17"/>
  </r>
  <r>
    <x v="3"/>
    <x v="0"/>
    <d v="2022-04-05T00:00:00"/>
    <s v="Central Cartago"/>
    <x v="2"/>
    <n v="5"/>
  </r>
  <r>
    <x v="3"/>
    <x v="0"/>
    <d v="2022-04-05T00:00:00"/>
    <s v="Central Cartago"/>
    <x v="4"/>
    <n v="3"/>
  </r>
  <r>
    <x v="3"/>
    <x v="0"/>
    <d v="2022-04-05T00:00:00"/>
    <s v="Central Cartago"/>
    <x v="6"/>
    <n v="77"/>
  </r>
  <r>
    <x v="3"/>
    <x v="0"/>
    <d v="2022-04-05T00:00:00"/>
    <s v="Central Cartago"/>
    <x v="8"/>
    <n v="3"/>
  </r>
  <r>
    <x v="3"/>
    <x v="0"/>
    <d v="2022-04-06T00:00:00"/>
    <s v="Central Cartago"/>
    <x v="3"/>
    <n v="83"/>
  </r>
  <r>
    <x v="3"/>
    <x v="0"/>
    <d v="2022-04-06T00:00:00"/>
    <s v="Central Cartago"/>
    <x v="0"/>
    <n v="16"/>
  </r>
  <r>
    <x v="3"/>
    <x v="0"/>
    <d v="2022-04-06T00:00:00"/>
    <s v="Central Cartago"/>
    <x v="1"/>
    <n v="19"/>
  </r>
  <r>
    <x v="3"/>
    <x v="0"/>
    <d v="2022-04-06T00:00:00"/>
    <s v="Central Cartago"/>
    <x v="2"/>
    <n v="3"/>
  </r>
  <r>
    <x v="3"/>
    <x v="0"/>
    <d v="2022-04-06T00:00:00"/>
    <s v="Central Cartago"/>
    <x v="4"/>
    <n v="7"/>
  </r>
  <r>
    <x v="3"/>
    <x v="0"/>
    <d v="2022-04-06T00:00:00"/>
    <s v="Central Cartago"/>
    <x v="6"/>
    <n v="141"/>
  </r>
  <r>
    <x v="3"/>
    <x v="0"/>
    <d v="2022-04-06T00:00:00"/>
    <s v="Central Cartago"/>
    <x v="8"/>
    <n v="34"/>
  </r>
  <r>
    <x v="3"/>
    <x v="0"/>
    <d v="2022-04-07T00:00:00"/>
    <s v="Central Cartago"/>
    <x v="3"/>
    <n v="68"/>
  </r>
  <r>
    <x v="3"/>
    <x v="0"/>
    <d v="2022-04-07T00:00:00"/>
    <s v="Central Cartago"/>
    <x v="0"/>
    <n v="26"/>
  </r>
  <r>
    <x v="3"/>
    <x v="0"/>
    <d v="2022-04-07T00:00:00"/>
    <s v="Central Cartago"/>
    <x v="1"/>
    <n v="11"/>
  </r>
  <r>
    <x v="3"/>
    <x v="0"/>
    <d v="2022-04-07T00:00:00"/>
    <s v="Central Cartago"/>
    <x v="2"/>
    <n v="6"/>
  </r>
  <r>
    <x v="3"/>
    <x v="0"/>
    <d v="2022-04-07T00:00:00"/>
    <s v="Central Cartago"/>
    <x v="4"/>
    <n v="5"/>
  </r>
  <r>
    <x v="3"/>
    <x v="0"/>
    <d v="2022-04-07T00:00:00"/>
    <s v="Central Cartago"/>
    <x v="6"/>
    <n v="88"/>
  </r>
  <r>
    <x v="3"/>
    <x v="0"/>
    <d v="2022-04-08T00:00:00"/>
    <s v="Central Cartago"/>
    <x v="3"/>
    <n v="46"/>
  </r>
  <r>
    <x v="3"/>
    <x v="0"/>
    <d v="2022-04-08T00:00:00"/>
    <s v="Central Cartago"/>
    <x v="0"/>
    <n v="13"/>
  </r>
  <r>
    <x v="3"/>
    <x v="0"/>
    <d v="2022-04-08T00:00:00"/>
    <s v="Central Cartago"/>
    <x v="1"/>
    <n v="17"/>
  </r>
  <r>
    <x v="3"/>
    <x v="0"/>
    <d v="2022-04-08T00:00:00"/>
    <s v="Central Cartago"/>
    <x v="2"/>
    <n v="37"/>
  </r>
  <r>
    <x v="3"/>
    <x v="0"/>
    <d v="2022-04-08T00:00:00"/>
    <s v="Central Cartago"/>
    <x v="4"/>
    <n v="6"/>
  </r>
  <r>
    <x v="3"/>
    <x v="0"/>
    <d v="2022-04-08T00:00:00"/>
    <s v="Central Cartago"/>
    <x v="6"/>
    <n v="157"/>
  </r>
  <r>
    <x v="3"/>
    <x v="0"/>
    <d v="2022-04-18T00:00:00"/>
    <s v="Central Cartago"/>
    <x v="3"/>
    <n v="40"/>
  </r>
  <r>
    <x v="3"/>
    <x v="0"/>
    <d v="2022-04-18T00:00:00"/>
    <s v="Central Cartago"/>
    <x v="0"/>
    <n v="49"/>
  </r>
  <r>
    <x v="3"/>
    <x v="0"/>
    <d v="2022-04-18T00:00:00"/>
    <s v="Central Cartago"/>
    <x v="1"/>
    <n v="36"/>
  </r>
  <r>
    <x v="3"/>
    <x v="0"/>
    <d v="2022-04-18T00:00:00"/>
    <s v="Central Cartago"/>
    <x v="2"/>
    <n v="21"/>
  </r>
  <r>
    <x v="3"/>
    <x v="0"/>
    <d v="2022-04-18T00:00:00"/>
    <s v="Central Cartago"/>
    <x v="4"/>
    <n v="9"/>
  </r>
  <r>
    <x v="3"/>
    <x v="0"/>
    <d v="2022-04-18T00:00:00"/>
    <s v="Central Cartago"/>
    <x v="6"/>
    <n v="62"/>
  </r>
  <r>
    <x v="3"/>
    <x v="0"/>
    <d v="2022-04-18T00:00:00"/>
    <s v="Central Cartago"/>
    <x v="8"/>
    <n v="2"/>
  </r>
  <r>
    <x v="3"/>
    <x v="0"/>
    <d v="2022-04-19T00:00:00"/>
    <s v="Central Cartago"/>
    <x v="3"/>
    <n v="60"/>
  </r>
  <r>
    <x v="3"/>
    <x v="0"/>
    <d v="2022-04-19T00:00:00"/>
    <s v="Central Cartago"/>
    <x v="0"/>
    <n v="20"/>
  </r>
  <r>
    <x v="3"/>
    <x v="0"/>
    <d v="2022-04-19T00:00:00"/>
    <s v="Central Cartago"/>
    <x v="1"/>
    <n v="20"/>
  </r>
  <r>
    <x v="3"/>
    <x v="0"/>
    <d v="2022-04-19T00:00:00"/>
    <s v="Central Cartago"/>
    <x v="2"/>
    <n v="12"/>
  </r>
  <r>
    <x v="3"/>
    <x v="0"/>
    <d v="2022-04-19T00:00:00"/>
    <s v="Central Cartago"/>
    <x v="4"/>
    <n v="1"/>
  </r>
  <r>
    <x v="3"/>
    <x v="0"/>
    <d v="2022-04-19T00:00:00"/>
    <s v="Central Cartago"/>
    <x v="6"/>
    <n v="133"/>
  </r>
  <r>
    <x v="3"/>
    <x v="0"/>
    <d v="2022-04-20T00:00:00"/>
    <s v="Central Cartago"/>
    <x v="3"/>
    <n v="50"/>
  </r>
  <r>
    <x v="3"/>
    <x v="0"/>
    <d v="2022-04-20T00:00:00"/>
    <s v="Central Cartago"/>
    <x v="0"/>
    <n v="34"/>
  </r>
  <r>
    <x v="3"/>
    <x v="0"/>
    <d v="2022-04-20T00:00:00"/>
    <s v="Central Cartago"/>
    <x v="1"/>
    <n v="22"/>
  </r>
  <r>
    <x v="3"/>
    <x v="0"/>
    <d v="2022-04-20T00:00:00"/>
    <s v="Central Cartago"/>
    <x v="2"/>
    <n v="15"/>
  </r>
  <r>
    <x v="3"/>
    <x v="0"/>
    <d v="2022-04-20T00:00:00"/>
    <s v="Central Cartago"/>
    <x v="4"/>
    <n v="3"/>
  </r>
  <r>
    <x v="3"/>
    <x v="0"/>
    <d v="2022-04-20T00:00:00"/>
    <s v="Central Cartago"/>
    <x v="6"/>
    <n v="120"/>
  </r>
  <r>
    <x v="3"/>
    <x v="0"/>
    <d v="2022-04-21T00:00:00"/>
    <s v="Central Cartago"/>
    <x v="3"/>
    <n v="49"/>
  </r>
  <r>
    <x v="3"/>
    <x v="0"/>
    <d v="2022-04-21T00:00:00"/>
    <s v="Central Cartago"/>
    <x v="0"/>
    <n v="14"/>
  </r>
  <r>
    <x v="3"/>
    <x v="0"/>
    <d v="2022-04-21T00:00:00"/>
    <s v="Central Cartago"/>
    <x v="1"/>
    <n v="15"/>
  </r>
  <r>
    <x v="3"/>
    <x v="0"/>
    <d v="2022-04-21T00:00:00"/>
    <s v="Central Cartago"/>
    <x v="2"/>
    <n v="25"/>
  </r>
  <r>
    <x v="3"/>
    <x v="0"/>
    <d v="2022-04-21T00:00:00"/>
    <s v="Central Cartago"/>
    <x v="4"/>
    <n v="1"/>
  </r>
  <r>
    <x v="3"/>
    <x v="0"/>
    <d v="2022-04-21T00:00:00"/>
    <s v="Central Cartago"/>
    <x v="6"/>
    <n v="162"/>
  </r>
  <r>
    <x v="3"/>
    <x v="0"/>
    <d v="2022-04-21T00:00:00"/>
    <s v="Central Cartago"/>
    <x v="8"/>
    <n v="1"/>
  </r>
  <r>
    <x v="3"/>
    <x v="0"/>
    <d v="2022-04-22T00:00:00"/>
    <s v="Central Cartago"/>
    <x v="3"/>
    <n v="41"/>
  </r>
  <r>
    <x v="3"/>
    <x v="0"/>
    <d v="2022-04-22T00:00:00"/>
    <s v="Central Cartago"/>
    <x v="0"/>
    <n v="35"/>
  </r>
  <r>
    <x v="3"/>
    <x v="0"/>
    <d v="2022-04-22T00:00:00"/>
    <s v="Central Cartago"/>
    <x v="1"/>
    <n v="26"/>
  </r>
  <r>
    <x v="3"/>
    <x v="0"/>
    <d v="2022-04-22T00:00:00"/>
    <s v="Central Cartago"/>
    <x v="2"/>
    <n v="13"/>
  </r>
  <r>
    <x v="3"/>
    <x v="0"/>
    <d v="2022-04-22T00:00:00"/>
    <s v="Central Cartago"/>
    <x v="4"/>
    <n v="2"/>
  </r>
  <r>
    <x v="3"/>
    <x v="0"/>
    <d v="2022-04-22T00:00:00"/>
    <s v="Central Cartago"/>
    <x v="6"/>
    <n v="19"/>
  </r>
  <r>
    <x v="3"/>
    <x v="0"/>
    <d v="2022-04-22T00:00:00"/>
    <s v="Central Cartago"/>
    <x v="8"/>
    <n v="4"/>
  </r>
  <r>
    <x v="3"/>
    <x v="0"/>
    <d v="2022-04-25T00:00:00"/>
    <s v="Central Cartago"/>
    <x v="3"/>
    <n v="30"/>
  </r>
  <r>
    <x v="3"/>
    <x v="0"/>
    <d v="2022-04-25T00:00:00"/>
    <s v="Central Cartago"/>
    <x v="0"/>
    <n v="31"/>
  </r>
  <r>
    <x v="3"/>
    <x v="0"/>
    <d v="2022-04-25T00:00:00"/>
    <s v="Central Cartago"/>
    <x v="1"/>
    <n v="16"/>
  </r>
  <r>
    <x v="3"/>
    <x v="0"/>
    <d v="2022-04-25T00:00:00"/>
    <s v="Central Cartago"/>
    <x v="2"/>
    <n v="16"/>
  </r>
  <r>
    <x v="3"/>
    <x v="0"/>
    <d v="2022-04-25T00:00:00"/>
    <s v="Central Cartago"/>
    <x v="4"/>
    <n v="6"/>
  </r>
  <r>
    <x v="3"/>
    <x v="0"/>
    <d v="2022-04-25T00:00:00"/>
    <s v="Central Cartago"/>
    <x v="6"/>
    <n v="140"/>
  </r>
  <r>
    <x v="3"/>
    <x v="0"/>
    <d v="2022-04-25T00:00:00"/>
    <s v="Central Cartago"/>
    <x v="8"/>
    <n v="1"/>
  </r>
  <r>
    <x v="3"/>
    <x v="0"/>
    <d v="2022-04-26T00:00:00"/>
    <s v="Central Cartago"/>
    <x v="3"/>
    <n v="47"/>
  </r>
  <r>
    <x v="3"/>
    <x v="0"/>
    <d v="2022-04-26T00:00:00"/>
    <s v="Central Cartago"/>
    <x v="0"/>
    <n v="31"/>
  </r>
  <r>
    <x v="3"/>
    <x v="0"/>
    <d v="2022-04-26T00:00:00"/>
    <s v="Central Cartago"/>
    <x v="1"/>
    <n v="13"/>
  </r>
  <r>
    <x v="3"/>
    <x v="0"/>
    <d v="2022-04-26T00:00:00"/>
    <s v="Central Cartago"/>
    <x v="2"/>
    <n v="2"/>
  </r>
  <r>
    <x v="3"/>
    <x v="0"/>
    <d v="2022-04-26T00:00:00"/>
    <s v="Central Cartago"/>
    <x v="4"/>
    <n v="1"/>
  </r>
  <r>
    <x v="3"/>
    <x v="0"/>
    <d v="2022-04-26T00:00:00"/>
    <s v="Central Cartago"/>
    <x v="6"/>
    <n v="132"/>
  </r>
  <r>
    <x v="3"/>
    <x v="0"/>
    <d v="2022-04-27T00:00:00"/>
    <s v="Central Cartago"/>
    <x v="3"/>
    <n v="37"/>
  </r>
  <r>
    <x v="3"/>
    <x v="0"/>
    <d v="2022-04-27T00:00:00"/>
    <s v="Central Cartago"/>
    <x v="0"/>
    <n v="22"/>
  </r>
  <r>
    <x v="3"/>
    <x v="0"/>
    <d v="2022-04-27T00:00:00"/>
    <s v="Central Cartago"/>
    <x v="1"/>
    <n v="18"/>
  </r>
  <r>
    <x v="3"/>
    <x v="0"/>
    <d v="2022-04-27T00:00:00"/>
    <s v="Central Cartago"/>
    <x v="2"/>
    <n v="35"/>
  </r>
  <r>
    <x v="3"/>
    <x v="0"/>
    <d v="2022-04-27T00:00:00"/>
    <s v="Central Cartago"/>
    <x v="4"/>
    <n v="1"/>
  </r>
  <r>
    <x v="3"/>
    <x v="0"/>
    <d v="2022-04-27T00:00:00"/>
    <s v="Central Cartago"/>
    <x v="6"/>
    <n v="50"/>
  </r>
  <r>
    <x v="3"/>
    <x v="0"/>
    <d v="2022-04-27T00:00:00"/>
    <s v="Central Cartago"/>
    <x v="8"/>
    <n v="2"/>
  </r>
  <r>
    <x v="3"/>
    <x v="0"/>
    <d v="2022-04-28T00:00:00"/>
    <s v="Central Cartago"/>
    <x v="3"/>
    <n v="84"/>
  </r>
  <r>
    <x v="3"/>
    <x v="0"/>
    <d v="2022-04-28T00:00:00"/>
    <s v="Central Cartago"/>
    <x v="0"/>
    <n v="33"/>
  </r>
  <r>
    <x v="3"/>
    <x v="0"/>
    <d v="2022-04-28T00:00:00"/>
    <s v="Central Cartago"/>
    <x v="1"/>
    <n v="15"/>
  </r>
  <r>
    <x v="3"/>
    <x v="0"/>
    <d v="2022-04-28T00:00:00"/>
    <s v="Central Cartago"/>
    <x v="2"/>
    <n v="12"/>
  </r>
  <r>
    <x v="3"/>
    <x v="0"/>
    <d v="2022-04-28T00:00:00"/>
    <s v="Central Cartago"/>
    <x v="4"/>
    <n v="1"/>
  </r>
  <r>
    <x v="3"/>
    <x v="0"/>
    <d v="2022-04-28T00:00:00"/>
    <s v="Central Cartago"/>
    <x v="6"/>
    <n v="186"/>
  </r>
  <r>
    <x v="3"/>
    <x v="0"/>
    <d v="2022-04-28T00:00:00"/>
    <s v="Central Cartago"/>
    <x v="8"/>
    <n v="21"/>
  </r>
  <r>
    <x v="3"/>
    <x v="0"/>
    <d v="2022-04-29T00:00:00"/>
    <s v="Central Cartago"/>
    <x v="3"/>
    <n v="40"/>
  </r>
  <r>
    <x v="3"/>
    <x v="0"/>
    <d v="2022-04-29T00:00:00"/>
    <s v="Central Cartago"/>
    <x v="0"/>
    <n v="33"/>
  </r>
  <r>
    <x v="3"/>
    <x v="0"/>
    <d v="2022-04-29T00:00:00"/>
    <s v="Central Cartago"/>
    <x v="1"/>
    <n v="25"/>
  </r>
  <r>
    <x v="3"/>
    <x v="0"/>
    <d v="2022-04-29T00:00:00"/>
    <s v="Central Cartago"/>
    <x v="2"/>
    <n v="28"/>
  </r>
  <r>
    <x v="3"/>
    <x v="0"/>
    <d v="2022-04-29T00:00:00"/>
    <s v="Central Cartago"/>
    <x v="4"/>
    <n v="5"/>
  </r>
  <r>
    <x v="3"/>
    <x v="0"/>
    <d v="2022-04-29T00:00:00"/>
    <s v="Central Cartago"/>
    <x v="6"/>
    <n v="11"/>
  </r>
  <r>
    <x v="3"/>
    <x v="0"/>
    <d v="2022-04-29T00:00:00"/>
    <s v="Central Cartago"/>
    <x v="8"/>
    <n v="8"/>
  </r>
  <r>
    <x v="4"/>
    <x v="0"/>
    <d v="2022-05-02T00:00:00"/>
    <s v="Central Cartago"/>
    <x v="3"/>
    <n v="53"/>
  </r>
  <r>
    <x v="4"/>
    <x v="0"/>
    <d v="2022-05-02T00:00:00"/>
    <s v="Central Cartago"/>
    <x v="0"/>
    <n v="19"/>
  </r>
  <r>
    <x v="4"/>
    <x v="0"/>
    <d v="2022-05-02T00:00:00"/>
    <s v="Central Cartago"/>
    <x v="1"/>
    <n v="21"/>
  </r>
  <r>
    <x v="4"/>
    <x v="0"/>
    <d v="2022-05-02T00:00:00"/>
    <s v="Central Cartago"/>
    <x v="2"/>
    <n v="30"/>
  </r>
  <r>
    <x v="4"/>
    <x v="0"/>
    <d v="2022-05-02T00:00:00"/>
    <s v="Central Cartago"/>
    <x v="4"/>
    <n v="3"/>
  </r>
  <r>
    <x v="4"/>
    <x v="0"/>
    <d v="2022-05-02T00:00:00"/>
    <s v="Central Cartago"/>
    <x v="6"/>
    <n v="74"/>
  </r>
  <r>
    <x v="4"/>
    <x v="0"/>
    <d v="2022-05-03T00:00:00"/>
    <s v="Central Cartago"/>
    <x v="3"/>
    <n v="20"/>
  </r>
  <r>
    <x v="4"/>
    <x v="0"/>
    <d v="2022-05-03T00:00:00"/>
    <s v="Central Cartago"/>
    <x v="0"/>
    <n v="4"/>
  </r>
  <r>
    <x v="4"/>
    <x v="0"/>
    <d v="2022-05-03T00:00:00"/>
    <s v="Central Cartago"/>
    <x v="1"/>
    <n v="16"/>
  </r>
  <r>
    <x v="4"/>
    <x v="0"/>
    <d v="2022-05-03T00:00:00"/>
    <s v="Central Cartago"/>
    <x v="2"/>
    <n v="8"/>
  </r>
  <r>
    <x v="4"/>
    <x v="0"/>
    <d v="2022-05-03T00:00:00"/>
    <s v="Central Cartago"/>
    <x v="4"/>
    <n v="1"/>
  </r>
  <r>
    <x v="4"/>
    <x v="0"/>
    <d v="2022-05-03T00:00:00"/>
    <s v="Central Cartago"/>
    <x v="6"/>
    <n v="104"/>
  </r>
  <r>
    <x v="4"/>
    <x v="0"/>
    <d v="2022-05-04T00:00:00"/>
    <s v="Central Cartago"/>
    <x v="3"/>
    <n v="85"/>
  </r>
  <r>
    <x v="4"/>
    <x v="0"/>
    <d v="2022-05-04T00:00:00"/>
    <s v="Central Cartago"/>
    <x v="0"/>
    <n v="22"/>
  </r>
  <r>
    <x v="4"/>
    <x v="0"/>
    <d v="2022-05-04T00:00:00"/>
    <s v="Central Cartago"/>
    <x v="1"/>
    <n v="12"/>
  </r>
  <r>
    <x v="4"/>
    <x v="0"/>
    <d v="2022-05-04T00:00:00"/>
    <s v="Central Cartago"/>
    <x v="2"/>
    <n v="17"/>
  </r>
  <r>
    <x v="4"/>
    <x v="0"/>
    <d v="2022-05-04T00:00:00"/>
    <s v="Central Cartago"/>
    <x v="4"/>
    <n v="9"/>
  </r>
  <r>
    <x v="4"/>
    <x v="0"/>
    <d v="2022-05-04T00:00:00"/>
    <s v="Central Cartago"/>
    <x v="6"/>
    <n v="84"/>
  </r>
  <r>
    <x v="4"/>
    <x v="0"/>
    <d v="2022-05-04T00:00:00"/>
    <s v="Central Cartago"/>
    <x v="8"/>
    <n v="4"/>
  </r>
  <r>
    <x v="4"/>
    <x v="0"/>
    <d v="2022-05-05T00:00:00"/>
    <s v="Central Cartago"/>
    <x v="3"/>
    <n v="57"/>
  </r>
  <r>
    <x v="4"/>
    <x v="0"/>
    <d v="2022-05-05T00:00:00"/>
    <s v="Central Cartago"/>
    <x v="0"/>
    <n v="42"/>
  </r>
  <r>
    <x v="4"/>
    <x v="0"/>
    <d v="2022-05-05T00:00:00"/>
    <s v="Central Cartago"/>
    <x v="1"/>
    <n v="16"/>
  </r>
  <r>
    <x v="4"/>
    <x v="0"/>
    <d v="2022-05-05T00:00:00"/>
    <s v="Central Cartago"/>
    <x v="2"/>
    <n v="9"/>
  </r>
  <r>
    <x v="4"/>
    <x v="0"/>
    <d v="2022-05-05T00:00:00"/>
    <s v="Central Cartago"/>
    <x v="4"/>
    <n v="7"/>
  </r>
  <r>
    <x v="4"/>
    <x v="0"/>
    <d v="2022-05-05T00:00:00"/>
    <s v="Central Cartago"/>
    <x v="8"/>
    <n v="96"/>
  </r>
  <r>
    <x v="4"/>
    <x v="0"/>
    <d v="2022-05-06T00:00:00"/>
    <s v="Central Cartago"/>
    <x v="3"/>
    <n v="64"/>
  </r>
  <r>
    <x v="4"/>
    <x v="0"/>
    <d v="2022-05-06T00:00:00"/>
    <s v="Central Cartago"/>
    <x v="0"/>
    <n v="42"/>
  </r>
  <r>
    <x v="4"/>
    <x v="0"/>
    <d v="2022-05-06T00:00:00"/>
    <s v="Central Cartago"/>
    <x v="1"/>
    <n v="20"/>
  </r>
  <r>
    <x v="4"/>
    <x v="0"/>
    <d v="2022-05-06T00:00:00"/>
    <s v="Central Cartago"/>
    <x v="2"/>
    <n v="5"/>
  </r>
  <r>
    <x v="4"/>
    <x v="0"/>
    <d v="2022-05-06T00:00:00"/>
    <s v="Central Cartago"/>
    <x v="4"/>
    <n v="3"/>
  </r>
  <r>
    <x v="4"/>
    <x v="0"/>
    <d v="2022-05-06T00:00:00"/>
    <s v="Central Cartago"/>
    <x v="6"/>
    <n v="157"/>
  </r>
  <r>
    <x v="4"/>
    <x v="0"/>
    <d v="2022-05-06T00:00:00"/>
    <s v="Central Cartago"/>
    <x v="8"/>
    <n v="9"/>
  </r>
  <r>
    <x v="4"/>
    <x v="0"/>
    <d v="2022-05-09T00:00:00"/>
    <s v="Central Cartago"/>
    <x v="3"/>
    <n v="20"/>
  </r>
  <r>
    <x v="4"/>
    <x v="0"/>
    <d v="2022-05-09T00:00:00"/>
    <s v="Central Cartago"/>
    <x v="0"/>
    <n v="21"/>
  </r>
  <r>
    <x v="4"/>
    <x v="0"/>
    <d v="2022-05-09T00:00:00"/>
    <s v="Central Cartago"/>
    <x v="1"/>
    <n v="16"/>
  </r>
  <r>
    <x v="4"/>
    <x v="0"/>
    <d v="2022-05-09T00:00:00"/>
    <s v="Central Cartago"/>
    <x v="2"/>
    <n v="20"/>
  </r>
  <r>
    <x v="4"/>
    <x v="0"/>
    <d v="2022-05-09T00:00:00"/>
    <s v="Central Cartago"/>
    <x v="4"/>
    <n v="4"/>
  </r>
  <r>
    <x v="4"/>
    <x v="0"/>
    <d v="2022-05-09T00:00:00"/>
    <s v="Central Cartago"/>
    <x v="7"/>
    <n v="89"/>
  </r>
  <r>
    <x v="4"/>
    <x v="0"/>
    <d v="2022-05-10T00:00:00"/>
    <s v="Central Cartago"/>
    <x v="3"/>
    <n v="83"/>
  </r>
  <r>
    <x v="4"/>
    <x v="0"/>
    <d v="2022-05-10T00:00:00"/>
    <s v="Central Cartago"/>
    <x v="0"/>
    <n v="36"/>
  </r>
  <r>
    <x v="4"/>
    <x v="0"/>
    <d v="2022-05-10T00:00:00"/>
    <s v="Central Cartago"/>
    <x v="1"/>
    <n v="30"/>
  </r>
  <r>
    <x v="4"/>
    <x v="0"/>
    <d v="2022-05-10T00:00:00"/>
    <s v="Central Cartago"/>
    <x v="2"/>
    <n v="12"/>
  </r>
  <r>
    <x v="4"/>
    <x v="0"/>
    <d v="2022-05-10T00:00:00"/>
    <s v="Central Cartago"/>
    <x v="4"/>
    <n v="3"/>
  </r>
  <r>
    <x v="4"/>
    <x v="0"/>
    <d v="2022-05-10T00:00:00"/>
    <s v="Central Cartago"/>
    <x v="6"/>
    <n v="130"/>
  </r>
  <r>
    <x v="4"/>
    <x v="0"/>
    <d v="2022-05-11T00:00:00"/>
    <s v="Central Cartago"/>
    <x v="3"/>
    <n v="27"/>
  </r>
  <r>
    <x v="4"/>
    <x v="0"/>
    <d v="2022-05-11T00:00:00"/>
    <s v="Central Cartago"/>
    <x v="0"/>
    <n v="23"/>
  </r>
  <r>
    <x v="4"/>
    <x v="0"/>
    <d v="2022-05-11T00:00:00"/>
    <s v="Central Cartago"/>
    <x v="1"/>
    <n v="12"/>
  </r>
  <r>
    <x v="4"/>
    <x v="0"/>
    <d v="2022-05-11T00:00:00"/>
    <s v="Central Cartago"/>
    <x v="2"/>
    <n v="8"/>
  </r>
  <r>
    <x v="4"/>
    <x v="0"/>
    <d v="2022-05-11T00:00:00"/>
    <s v="Central Cartago"/>
    <x v="4"/>
    <n v="2"/>
  </r>
  <r>
    <x v="4"/>
    <x v="0"/>
    <d v="2022-05-11T00:00:00"/>
    <s v="Central Cartago"/>
    <x v="6"/>
    <n v="80"/>
  </r>
  <r>
    <x v="4"/>
    <x v="0"/>
    <d v="2022-05-12T00:00:00"/>
    <s v="Central Cartago"/>
    <x v="3"/>
    <n v="50"/>
  </r>
  <r>
    <x v="4"/>
    <x v="0"/>
    <d v="2022-05-12T00:00:00"/>
    <s v="Central Cartago"/>
    <x v="0"/>
    <n v="40"/>
  </r>
  <r>
    <x v="4"/>
    <x v="0"/>
    <d v="2022-05-12T00:00:00"/>
    <s v="Central Cartago"/>
    <x v="1"/>
    <n v="19"/>
  </r>
  <r>
    <x v="4"/>
    <x v="0"/>
    <d v="2022-05-12T00:00:00"/>
    <s v="Central Cartago"/>
    <x v="2"/>
    <n v="8"/>
  </r>
  <r>
    <x v="4"/>
    <x v="0"/>
    <d v="2022-05-12T00:00:00"/>
    <s v="Central Cartago"/>
    <x v="4"/>
    <n v="3"/>
  </r>
  <r>
    <x v="4"/>
    <x v="0"/>
    <d v="2022-05-12T00:00:00"/>
    <s v="Central Cartago"/>
    <x v="6"/>
    <n v="219"/>
  </r>
  <r>
    <x v="4"/>
    <x v="0"/>
    <d v="2022-05-13T00:00:00"/>
    <s v="Central Cartago"/>
    <x v="3"/>
    <n v="47"/>
  </r>
  <r>
    <x v="4"/>
    <x v="0"/>
    <d v="2022-05-13T00:00:00"/>
    <s v="Central Cartago"/>
    <x v="0"/>
    <n v="5"/>
  </r>
  <r>
    <x v="4"/>
    <x v="0"/>
    <d v="2022-05-13T00:00:00"/>
    <s v="Central Cartago"/>
    <x v="1"/>
    <n v="14"/>
  </r>
  <r>
    <x v="4"/>
    <x v="0"/>
    <d v="2022-05-13T00:00:00"/>
    <s v="Central Cartago"/>
    <x v="2"/>
    <n v="11"/>
  </r>
  <r>
    <x v="4"/>
    <x v="0"/>
    <d v="2022-05-13T00:00:00"/>
    <s v="Central Cartago"/>
    <x v="4"/>
    <n v="1"/>
  </r>
  <r>
    <x v="4"/>
    <x v="0"/>
    <d v="2022-05-13T00:00:00"/>
    <s v="Central Cartago"/>
    <x v="6"/>
    <n v="95"/>
  </r>
  <r>
    <x v="4"/>
    <x v="0"/>
    <d v="2022-05-16T00:00:00"/>
    <s v="Central Cartago"/>
    <x v="3"/>
    <n v="23"/>
  </r>
  <r>
    <x v="4"/>
    <x v="0"/>
    <d v="2022-05-16T00:00:00"/>
    <s v="Central Cartago"/>
    <x v="0"/>
    <n v="41"/>
  </r>
  <r>
    <x v="4"/>
    <x v="0"/>
    <d v="2022-05-16T00:00:00"/>
    <s v="Central Cartago"/>
    <x v="1"/>
    <n v="14"/>
  </r>
  <r>
    <x v="4"/>
    <x v="0"/>
    <d v="2022-05-16T00:00:00"/>
    <s v="Central Cartago"/>
    <x v="2"/>
    <n v="12"/>
  </r>
  <r>
    <x v="4"/>
    <x v="0"/>
    <d v="2022-05-16T00:00:00"/>
    <s v="Central Cartago"/>
    <x v="4"/>
    <n v="7"/>
  </r>
  <r>
    <x v="4"/>
    <x v="0"/>
    <d v="2022-05-16T00:00:00"/>
    <s v="Central Cartago"/>
    <x v="6"/>
    <n v="102"/>
  </r>
  <r>
    <x v="4"/>
    <x v="0"/>
    <d v="2022-05-16T00:00:00"/>
    <s v="Central Cartago"/>
    <x v="7"/>
    <n v="9"/>
  </r>
  <r>
    <x v="4"/>
    <x v="0"/>
    <d v="2022-05-17T00:00:00"/>
    <s v="Central Cartago"/>
    <x v="3"/>
    <n v="87"/>
  </r>
  <r>
    <x v="4"/>
    <x v="0"/>
    <d v="2022-05-17T00:00:00"/>
    <s v="Central Cartago"/>
    <x v="0"/>
    <n v="13"/>
  </r>
  <r>
    <x v="4"/>
    <x v="0"/>
    <d v="2022-05-17T00:00:00"/>
    <s v="Central Cartago"/>
    <x v="1"/>
    <n v="15"/>
  </r>
  <r>
    <x v="4"/>
    <x v="0"/>
    <d v="2022-05-17T00:00:00"/>
    <s v="Central Cartago"/>
    <x v="2"/>
    <n v="28"/>
  </r>
  <r>
    <x v="4"/>
    <x v="0"/>
    <d v="2022-05-17T00:00:00"/>
    <s v="Central Cartago"/>
    <x v="4"/>
    <n v="7"/>
  </r>
  <r>
    <x v="4"/>
    <x v="0"/>
    <d v="2022-05-17T00:00:00"/>
    <s v="Central Cartago"/>
    <x v="6"/>
    <n v="77"/>
  </r>
  <r>
    <x v="4"/>
    <x v="0"/>
    <d v="2022-05-18T00:00:00"/>
    <s v="Central Cartago"/>
    <x v="3"/>
    <n v="55"/>
  </r>
  <r>
    <x v="4"/>
    <x v="0"/>
    <d v="2022-05-18T00:00:00"/>
    <s v="Central Cartago"/>
    <x v="0"/>
    <n v="33"/>
  </r>
  <r>
    <x v="4"/>
    <x v="0"/>
    <d v="2022-05-18T00:00:00"/>
    <s v="Central Cartago"/>
    <x v="1"/>
    <n v="30"/>
  </r>
  <r>
    <x v="4"/>
    <x v="0"/>
    <d v="2022-05-18T00:00:00"/>
    <s v="Central Cartago"/>
    <x v="2"/>
    <n v="10"/>
  </r>
  <r>
    <x v="4"/>
    <x v="0"/>
    <d v="2022-05-18T00:00:00"/>
    <s v="Central Cartago"/>
    <x v="4"/>
    <n v="4"/>
  </r>
  <r>
    <x v="4"/>
    <x v="0"/>
    <d v="2022-05-18T00:00:00"/>
    <s v="Central Cartago"/>
    <x v="6"/>
    <n v="98"/>
  </r>
  <r>
    <x v="4"/>
    <x v="0"/>
    <d v="2022-05-19T00:00:00"/>
    <s v="Central Cartago"/>
    <x v="3"/>
    <n v="35"/>
  </r>
  <r>
    <x v="4"/>
    <x v="0"/>
    <d v="2022-05-19T00:00:00"/>
    <s v="Central Cartago"/>
    <x v="0"/>
    <n v="7"/>
  </r>
  <r>
    <x v="4"/>
    <x v="0"/>
    <d v="2022-05-19T00:00:00"/>
    <s v="Central Cartago"/>
    <x v="1"/>
    <n v="13"/>
  </r>
  <r>
    <x v="4"/>
    <x v="0"/>
    <d v="2022-05-19T00:00:00"/>
    <s v="Central Cartago"/>
    <x v="2"/>
    <n v="7"/>
  </r>
  <r>
    <x v="4"/>
    <x v="0"/>
    <d v="2022-05-19T00:00:00"/>
    <s v="Central Cartago"/>
    <x v="4"/>
    <n v="3"/>
  </r>
  <r>
    <x v="4"/>
    <x v="0"/>
    <d v="2022-05-19T00:00:00"/>
    <s v="Central Cartago"/>
    <x v="6"/>
    <n v="133"/>
  </r>
  <r>
    <x v="4"/>
    <x v="0"/>
    <d v="2022-05-20T00:00:00"/>
    <s v="Central Cartago"/>
    <x v="3"/>
    <n v="94"/>
  </r>
  <r>
    <x v="4"/>
    <x v="0"/>
    <d v="2022-05-20T00:00:00"/>
    <s v="Central Cartago"/>
    <x v="0"/>
    <n v="24"/>
  </r>
  <r>
    <x v="4"/>
    <x v="0"/>
    <d v="2022-05-20T00:00:00"/>
    <s v="Central Cartago"/>
    <x v="1"/>
    <n v="21"/>
  </r>
  <r>
    <x v="4"/>
    <x v="0"/>
    <d v="2022-05-20T00:00:00"/>
    <s v="Central Cartago"/>
    <x v="2"/>
    <n v="9"/>
  </r>
  <r>
    <x v="4"/>
    <x v="0"/>
    <d v="2022-05-20T00:00:00"/>
    <s v="Central Cartago"/>
    <x v="4"/>
    <n v="2"/>
  </r>
  <r>
    <x v="4"/>
    <x v="0"/>
    <d v="2022-05-23T00:00:00"/>
    <s v="Central Cartago"/>
    <x v="3"/>
    <n v="4"/>
  </r>
  <r>
    <x v="4"/>
    <x v="0"/>
    <d v="2022-05-23T00:00:00"/>
    <s v="Central Cartago"/>
    <x v="0"/>
    <n v="40"/>
  </r>
  <r>
    <x v="4"/>
    <x v="0"/>
    <d v="2022-05-23T00:00:00"/>
    <s v="Central Cartago"/>
    <x v="1"/>
    <n v="35"/>
  </r>
  <r>
    <x v="4"/>
    <x v="0"/>
    <d v="2022-05-23T00:00:00"/>
    <s v="Central Cartago"/>
    <x v="2"/>
    <n v="20"/>
  </r>
  <r>
    <x v="4"/>
    <x v="0"/>
    <d v="2022-05-23T00:00:00"/>
    <s v="Central Cartago"/>
    <x v="4"/>
    <n v="7"/>
  </r>
  <r>
    <x v="4"/>
    <x v="0"/>
    <d v="2022-05-23T00:00:00"/>
    <s v="Central Cartago"/>
    <x v="6"/>
    <n v="105"/>
  </r>
  <r>
    <x v="4"/>
    <x v="0"/>
    <d v="2022-05-23T00:00:00"/>
    <s v="Central Cartago"/>
    <x v="7"/>
    <n v="3"/>
  </r>
  <r>
    <x v="4"/>
    <x v="0"/>
    <d v="2022-05-24T00:00:00"/>
    <s v="Central Cartago"/>
    <x v="3"/>
    <n v="95"/>
  </r>
  <r>
    <x v="4"/>
    <x v="0"/>
    <d v="2022-05-24T00:00:00"/>
    <s v="Central Cartago"/>
    <x v="0"/>
    <n v="9"/>
  </r>
  <r>
    <x v="4"/>
    <x v="0"/>
    <d v="2022-05-24T00:00:00"/>
    <s v="Central Cartago"/>
    <x v="1"/>
    <n v="18"/>
  </r>
  <r>
    <x v="4"/>
    <x v="0"/>
    <d v="2022-05-24T00:00:00"/>
    <s v="Central Cartago"/>
    <x v="2"/>
    <n v="16"/>
  </r>
  <r>
    <x v="4"/>
    <x v="0"/>
    <d v="2022-05-24T00:00:00"/>
    <s v="Central Cartago"/>
    <x v="4"/>
    <n v="4"/>
  </r>
  <r>
    <x v="4"/>
    <x v="0"/>
    <d v="2022-05-24T00:00:00"/>
    <s v="Central Cartago"/>
    <x v="6"/>
    <n v="176"/>
  </r>
  <r>
    <x v="4"/>
    <x v="0"/>
    <d v="2022-05-25T00:00:00"/>
    <s v="Central Cartago"/>
    <x v="3"/>
    <n v="80"/>
  </r>
  <r>
    <x v="4"/>
    <x v="0"/>
    <d v="2022-05-25T00:00:00"/>
    <s v="Central Cartago"/>
    <x v="0"/>
    <n v="21"/>
  </r>
  <r>
    <x v="4"/>
    <x v="0"/>
    <d v="2022-05-25T00:00:00"/>
    <s v="Central Cartago"/>
    <x v="1"/>
    <n v="20"/>
  </r>
  <r>
    <x v="4"/>
    <x v="0"/>
    <d v="2022-05-25T00:00:00"/>
    <s v="Central Cartago"/>
    <x v="2"/>
    <n v="11"/>
  </r>
  <r>
    <x v="4"/>
    <x v="0"/>
    <d v="2022-05-25T00:00:00"/>
    <s v="Central Cartago"/>
    <x v="4"/>
    <n v="3"/>
  </r>
  <r>
    <x v="4"/>
    <x v="0"/>
    <d v="2022-05-25T00:00:00"/>
    <s v="Central Cartago"/>
    <x v="6"/>
    <n v="56"/>
  </r>
  <r>
    <x v="4"/>
    <x v="0"/>
    <d v="2022-05-26T00:00:00"/>
    <s v="Central Cartago"/>
    <x v="3"/>
    <n v="26"/>
  </r>
  <r>
    <x v="4"/>
    <x v="0"/>
    <d v="2022-05-26T00:00:00"/>
    <s v="Central Cartago"/>
    <x v="0"/>
    <n v="15"/>
  </r>
  <r>
    <x v="4"/>
    <x v="0"/>
    <d v="2022-05-26T00:00:00"/>
    <s v="Central Cartago"/>
    <x v="1"/>
    <n v="18"/>
  </r>
  <r>
    <x v="4"/>
    <x v="0"/>
    <d v="2022-05-26T00:00:00"/>
    <s v="Central Cartago"/>
    <x v="2"/>
    <n v="5"/>
  </r>
  <r>
    <x v="4"/>
    <x v="0"/>
    <d v="2022-05-26T00:00:00"/>
    <s v="Central Cartago"/>
    <x v="4"/>
    <n v="9"/>
  </r>
  <r>
    <x v="4"/>
    <x v="0"/>
    <d v="2022-05-26T00:00:00"/>
    <s v="Central Cartago"/>
    <x v="6"/>
    <n v="132"/>
  </r>
  <r>
    <x v="4"/>
    <x v="0"/>
    <d v="2022-05-27T00:00:00"/>
    <s v="Central Cartago"/>
    <x v="3"/>
    <n v="82"/>
  </r>
  <r>
    <x v="4"/>
    <x v="0"/>
    <d v="2022-05-27T00:00:00"/>
    <s v="Central Cartago"/>
    <x v="0"/>
    <n v="36"/>
  </r>
  <r>
    <x v="4"/>
    <x v="0"/>
    <d v="2022-05-27T00:00:00"/>
    <s v="Central Cartago"/>
    <x v="1"/>
    <n v="26"/>
  </r>
  <r>
    <x v="4"/>
    <x v="0"/>
    <d v="2022-05-27T00:00:00"/>
    <s v="Central Cartago"/>
    <x v="2"/>
    <n v="12"/>
  </r>
  <r>
    <x v="4"/>
    <x v="0"/>
    <d v="2022-05-27T00:00:00"/>
    <s v="Central Cartago"/>
    <x v="4"/>
    <n v="4"/>
  </r>
  <r>
    <x v="4"/>
    <x v="0"/>
    <d v="2022-05-27T00:00:00"/>
    <s v="Central Cartago"/>
    <x v="6"/>
    <n v="146"/>
  </r>
  <r>
    <x v="4"/>
    <x v="0"/>
    <d v="2022-05-27T00:00:00"/>
    <s v="Central Cartago"/>
    <x v="7"/>
    <n v="4"/>
  </r>
  <r>
    <x v="4"/>
    <x v="0"/>
    <d v="2022-05-30T00:00:00"/>
    <s v="Central Cartago"/>
    <x v="3"/>
    <n v="150"/>
  </r>
  <r>
    <x v="4"/>
    <x v="0"/>
    <d v="2022-05-30T00:00:00"/>
    <s v="Central Cartago"/>
    <x v="0"/>
    <n v="52"/>
  </r>
  <r>
    <x v="4"/>
    <x v="0"/>
    <d v="2022-05-30T00:00:00"/>
    <s v="Central Cartago"/>
    <x v="1"/>
    <n v="23"/>
  </r>
  <r>
    <x v="4"/>
    <x v="0"/>
    <d v="2022-05-30T00:00:00"/>
    <s v="Central Cartago"/>
    <x v="2"/>
    <n v="7"/>
  </r>
  <r>
    <x v="4"/>
    <x v="0"/>
    <d v="2022-05-30T00:00:00"/>
    <s v="Central Cartago"/>
    <x v="4"/>
    <n v="5"/>
  </r>
  <r>
    <x v="4"/>
    <x v="0"/>
    <d v="2022-05-30T00:00:00"/>
    <s v="Central Cartago"/>
    <x v="6"/>
    <n v="45"/>
  </r>
  <r>
    <x v="4"/>
    <x v="0"/>
    <d v="2022-05-31T00:00:00"/>
    <s v="Central Cartago"/>
    <x v="3"/>
    <n v="29"/>
  </r>
  <r>
    <x v="4"/>
    <x v="0"/>
    <d v="2022-05-31T00:00:00"/>
    <s v="Central Cartago"/>
    <x v="0"/>
    <n v="23"/>
  </r>
  <r>
    <x v="4"/>
    <x v="0"/>
    <d v="2022-05-31T00:00:00"/>
    <s v="Central Cartago"/>
    <x v="1"/>
    <n v="28"/>
  </r>
  <r>
    <x v="4"/>
    <x v="0"/>
    <d v="2022-05-31T00:00:00"/>
    <s v="Central Cartago"/>
    <x v="2"/>
    <n v="17"/>
  </r>
  <r>
    <x v="4"/>
    <x v="0"/>
    <d v="2022-05-31T00:00:00"/>
    <s v="Central Cartago"/>
    <x v="4"/>
    <n v="3"/>
  </r>
  <r>
    <x v="4"/>
    <x v="0"/>
    <d v="2022-05-31T00:00:00"/>
    <s v="Central Cartago"/>
    <x v="6"/>
    <n v="206"/>
  </r>
  <r>
    <x v="4"/>
    <x v="0"/>
    <d v="2022-05-31T00:00:00"/>
    <s v="Central Cartago"/>
    <x v="8"/>
    <n v="3"/>
  </r>
  <r>
    <x v="5"/>
    <x v="0"/>
    <d v="2022-06-01T00:00:00"/>
    <s v="Central Cartago"/>
    <x v="3"/>
    <n v="74"/>
  </r>
  <r>
    <x v="5"/>
    <x v="0"/>
    <d v="2022-06-01T00:00:00"/>
    <s v="Central Cartago"/>
    <x v="0"/>
    <n v="7"/>
  </r>
  <r>
    <x v="5"/>
    <x v="0"/>
    <d v="2022-06-01T00:00:00"/>
    <s v="Central Cartago"/>
    <x v="1"/>
    <n v="8"/>
  </r>
  <r>
    <x v="5"/>
    <x v="0"/>
    <d v="2022-06-01T00:00:00"/>
    <s v="Central Cartago"/>
    <x v="2"/>
    <n v="7"/>
  </r>
  <r>
    <x v="5"/>
    <x v="0"/>
    <d v="2022-06-01T00:00:00"/>
    <s v="Central Cartago"/>
    <x v="4"/>
    <n v="2"/>
  </r>
  <r>
    <x v="5"/>
    <x v="0"/>
    <d v="2022-06-01T00:00:00"/>
    <s v="Central Cartago"/>
    <x v="6"/>
    <n v="90"/>
  </r>
  <r>
    <x v="5"/>
    <x v="0"/>
    <d v="2022-06-01T00:00:00"/>
    <s v="Central Cartago"/>
    <x v="8"/>
    <n v="5"/>
  </r>
  <r>
    <x v="5"/>
    <x v="0"/>
    <d v="2022-06-02T00:00:00"/>
    <s v="Central Cartago"/>
    <x v="3"/>
    <n v="33"/>
  </r>
  <r>
    <x v="5"/>
    <x v="0"/>
    <d v="2022-06-02T00:00:00"/>
    <s v="Central Cartago"/>
    <x v="0"/>
    <n v="14"/>
  </r>
  <r>
    <x v="5"/>
    <x v="0"/>
    <d v="2022-06-02T00:00:00"/>
    <s v="Central Cartago"/>
    <x v="1"/>
    <n v="24"/>
  </r>
  <r>
    <x v="5"/>
    <x v="0"/>
    <d v="2022-06-02T00:00:00"/>
    <s v="Central Cartago"/>
    <x v="2"/>
    <n v="9"/>
  </r>
  <r>
    <x v="5"/>
    <x v="0"/>
    <d v="2022-06-02T00:00:00"/>
    <s v="Central Cartago"/>
    <x v="4"/>
    <n v="6"/>
  </r>
  <r>
    <x v="5"/>
    <x v="0"/>
    <d v="2022-06-02T00:00:00"/>
    <s v="Central Cartago"/>
    <x v="6"/>
    <n v="80"/>
  </r>
  <r>
    <x v="5"/>
    <x v="0"/>
    <d v="2022-06-02T00:00:00"/>
    <s v="Central Cartago"/>
    <x v="8"/>
    <n v="1"/>
  </r>
  <r>
    <x v="5"/>
    <x v="0"/>
    <d v="2022-06-03T00:00:00"/>
    <s v="Central Cartago"/>
    <x v="3"/>
    <n v="6"/>
  </r>
  <r>
    <x v="5"/>
    <x v="0"/>
    <d v="2022-06-03T00:00:00"/>
    <s v="Central Cartago"/>
    <x v="0"/>
    <n v="10"/>
  </r>
  <r>
    <x v="5"/>
    <x v="0"/>
    <d v="2022-06-03T00:00:00"/>
    <s v="Central Cartago"/>
    <x v="1"/>
    <n v="18"/>
  </r>
  <r>
    <x v="5"/>
    <x v="0"/>
    <d v="2022-06-03T00:00:00"/>
    <s v="Central Cartago"/>
    <x v="2"/>
    <n v="4"/>
  </r>
  <r>
    <x v="5"/>
    <x v="0"/>
    <d v="2022-06-03T00:00:00"/>
    <s v="Central Cartago"/>
    <x v="4"/>
    <n v="5"/>
  </r>
  <r>
    <x v="5"/>
    <x v="0"/>
    <d v="2022-06-03T00:00:00"/>
    <s v="Central Cartago"/>
    <x v="6"/>
    <n v="91"/>
  </r>
  <r>
    <x v="5"/>
    <x v="0"/>
    <d v="2022-06-03T00:00:00"/>
    <s v="Central Cartago"/>
    <x v="8"/>
    <n v="25"/>
  </r>
  <r>
    <x v="5"/>
    <x v="0"/>
    <d v="2022-06-06T00:00:00"/>
    <s v="Central Cartago"/>
    <x v="3"/>
    <n v="17"/>
  </r>
  <r>
    <x v="5"/>
    <x v="0"/>
    <d v="2022-06-06T00:00:00"/>
    <s v="Central Cartago"/>
    <x v="0"/>
    <n v="11"/>
  </r>
  <r>
    <x v="5"/>
    <x v="0"/>
    <d v="2022-06-06T00:00:00"/>
    <s v="Central Cartago"/>
    <x v="1"/>
    <n v="29"/>
  </r>
  <r>
    <x v="5"/>
    <x v="0"/>
    <d v="2022-06-06T00:00:00"/>
    <s v="Central Cartago"/>
    <x v="2"/>
    <n v="32"/>
  </r>
  <r>
    <x v="5"/>
    <x v="0"/>
    <d v="2022-06-06T00:00:00"/>
    <s v="Central Cartago"/>
    <x v="4"/>
    <n v="2"/>
  </r>
  <r>
    <x v="5"/>
    <x v="0"/>
    <d v="2022-06-06T00:00:00"/>
    <s v="Central Cartago"/>
    <x v="9"/>
    <n v="72"/>
  </r>
  <r>
    <x v="5"/>
    <x v="0"/>
    <d v="2022-06-06T00:00:00"/>
    <s v="Central Cartago"/>
    <x v="9"/>
    <n v="3"/>
  </r>
  <r>
    <x v="5"/>
    <x v="0"/>
    <d v="2022-06-07T00:00:00"/>
    <s v="Central Cartago"/>
    <x v="3"/>
    <n v="48"/>
  </r>
  <r>
    <x v="5"/>
    <x v="0"/>
    <d v="2022-06-07T00:00:00"/>
    <s v="Central Cartago"/>
    <x v="0"/>
    <n v="8"/>
  </r>
  <r>
    <x v="5"/>
    <x v="0"/>
    <d v="2022-06-07T00:00:00"/>
    <s v="Central Cartago"/>
    <x v="1"/>
    <n v="13"/>
  </r>
  <r>
    <x v="5"/>
    <x v="0"/>
    <d v="2022-06-07T00:00:00"/>
    <s v="Central Cartago"/>
    <x v="2"/>
    <n v="9"/>
  </r>
  <r>
    <x v="5"/>
    <x v="0"/>
    <d v="2022-06-07T00:00:00"/>
    <s v="Central Cartago"/>
    <x v="4"/>
    <n v="3"/>
  </r>
  <r>
    <x v="5"/>
    <x v="0"/>
    <d v="2022-06-07T00:00:00"/>
    <s v="Central Cartago"/>
    <x v="6"/>
    <n v="85"/>
  </r>
  <r>
    <x v="5"/>
    <x v="0"/>
    <d v="2022-06-07T00:00:00"/>
    <s v="Central Cartago"/>
    <x v="9"/>
    <n v="9"/>
  </r>
  <r>
    <x v="5"/>
    <x v="0"/>
    <d v="2022-06-08T00:00:00"/>
    <s v="Central Cartago"/>
    <x v="3"/>
    <n v="12"/>
  </r>
  <r>
    <x v="5"/>
    <x v="0"/>
    <d v="2022-06-08T00:00:00"/>
    <s v="Central Cartago"/>
    <x v="0"/>
    <n v="21"/>
  </r>
  <r>
    <x v="5"/>
    <x v="0"/>
    <d v="2022-06-08T00:00:00"/>
    <s v="Central Cartago"/>
    <x v="1"/>
    <n v="10"/>
  </r>
  <r>
    <x v="5"/>
    <x v="0"/>
    <d v="2022-06-08T00:00:00"/>
    <s v="Central Cartago"/>
    <x v="2"/>
    <n v="8"/>
  </r>
  <r>
    <x v="5"/>
    <x v="0"/>
    <d v="2022-06-08T00:00:00"/>
    <s v="Central Cartago"/>
    <x v="4"/>
    <n v="14"/>
  </r>
  <r>
    <x v="5"/>
    <x v="0"/>
    <d v="2022-06-08T00:00:00"/>
    <s v="Central Cartago"/>
    <x v="6"/>
    <n v="41"/>
  </r>
  <r>
    <x v="5"/>
    <x v="0"/>
    <d v="2022-06-08T00:00:00"/>
    <s v="Central Cartago"/>
    <x v="9"/>
    <n v="10"/>
  </r>
  <r>
    <x v="5"/>
    <x v="0"/>
    <d v="2022-06-09T00:00:00"/>
    <s v="Central Cartago"/>
    <x v="3"/>
    <n v="44"/>
  </r>
  <r>
    <x v="5"/>
    <x v="0"/>
    <d v="2022-06-09T00:00:00"/>
    <s v="Central Cartago"/>
    <x v="0"/>
    <n v="16"/>
  </r>
  <r>
    <x v="5"/>
    <x v="0"/>
    <d v="2022-06-09T00:00:00"/>
    <s v="Central Cartago"/>
    <x v="1"/>
    <n v="15"/>
  </r>
  <r>
    <x v="5"/>
    <x v="0"/>
    <d v="2022-06-09T00:00:00"/>
    <s v="Central Cartago"/>
    <x v="2"/>
    <n v="4"/>
  </r>
  <r>
    <x v="5"/>
    <x v="0"/>
    <d v="2022-06-09T00:00:00"/>
    <s v="Central Cartago"/>
    <x v="4"/>
    <n v="8"/>
  </r>
  <r>
    <x v="5"/>
    <x v="0"/>
    <d v="2022-06-09T00:00:00"/>
    <s v="Central Cartago"/>
    <x v="6"/>
    <n v="128"/>
  </r>
  <r>
    <x v="5"/>
    <x v="0"/>
    <d v="2022-06-09T00:00:00"/>
    <s v="Central Cartago"/>
    <x v="9"/>
    <n v="5"/>
  </r>
  <r>
    <x v="5"/>
    <x v="0"/>
    <d v="2022-06-10T00:00:00"/>
    <s v="Central Cartago"/>
    <x v="3"/>
    <n v="95"/>
  </r>
  <r>
    <x v="5"/>
    <x v="0"/>
    <d v="2022-06-10T00:00:00"/>
    <s v="Central Cartago"/>
    <x v="0"/>
    <n v="32"/>
  </r>
  <r>
    <x v="5"/>
    <x v="0"/>
    <d v="2022-06-10T00:00:00"/>
    <s v="Central Cartago"/>
    <x v="1"/>
    <n v="16"/>
  </r>
  <r>
    <x v="5"/>
    <x v="0"/>
    <d v="2022-06-10T00:00:00"/>
    <s v="Central Cartago"/>
    <x v="2"/>
    <n v="8"/>
  </r>
  <r>
    <x v="5"/>
    <x v="0"/>
    <d v="2022-06-10T00:00:00"/>
    <s v="Central Cartago"/>
    <x v="4"/>
    <n v="3"/>
  </r>
  <r>
    <x v="5"/>
    <x v="0"/>
    <d v="2022-06-10T00:00:00"/>
    <s v="Central Cartago"/>
    <x v="6"/>
    <n v="180"/>
  </r>
  <r>
    <x v="5"/>
    <x v="0"/>
    <d v="2022-06-10T00:00:00"/>
    <s v="Central Cartago"/>
    <x v="9"/>
    <n v="20"/>
  </r>
  <r>
    <x v="5"/>
    <x v="0"/>
    <d v="2022-06-13T00:00:00"/>
    <s v="Central Cartago"/>
    <x v="3"/>
    <n v="71"/>
  </r>
  <r>
    <x v="5"/>
    <x v="0"/>
    <d v="2022-06-13T00:00:00"/>
    <s v="Central Cartago"/>
    <x v="0"/>
    <n v="14"/>
  </r>
  <r>
    <x v="5"/>
    <x v="0"/>
    <d v="2022-06-13T00:00:00"/>
    <s v="Central Cartago"/>
    <x v="1"/>
    <n v="25"/>
  </r>
  <r>
    <x v="5"/>
    <x v="0"/>
    <d v="2022-06-13T00:00:00"/>
    <s v="Central Cartago"/>
    <x v="2"/>
    <n v="14"/>
  </r>
  <r>
    <x v="5"/>
    <x v="0"/>
    <d v="2022-06-13T00:00:00"/>
    <s v="Central Cartago"/>
    <x v="4"/>
    <n v="11"/>
  </r>
  <r>
    <x v="5"/>
    <x v="0"/>
    <d v="2022-06-13T00:00:00"/>
    <s v="Central Cartago"/>
    <x v="9"/>
    <n v="103"/>
  </r>
  <r>
    <x v="5"/>
    <x v="0"/>
    <d v="2022-06-13T00:00:00"/>
    <s v="Central Cartago"/>
    <x v="9"/>
    <n v="9"/>
  </r>
  <r>
    <x v="5"/>
    <x v="0"/>
    <d v="2022-06-14T00:00:00"/>
    <s v="Central Cartago"/>
    <x v="3"/>
    <n v="35"/>
  </r>
  <r>
    <x v="5"/>
    <x v="0"/>
    <d v="2022-06-14T00:00:00"/>
    <s v="Central Cartago"/>
    <x v="0"/>
    <n v="10"/>
  </r>
  <r>
    <x v="5"/>
    <x v="0"/>
    <d v="2022-06-14T00:00:00"/>
    <s v="Central Cartago"/>
    <x v="1"/>
    <n v="10"/>
  </r>
  <r>
    <x v="5"/>
    <x v="0"/>
    <d v="2022-06-14T00:00:00"/>
    <s v="Central Cartago"/>
    <x v="2"/>
    <n v="15"/>
  </r>
  <r>
    <x v="5"/>
    <x v="0"/>
    <d v="2022-06-14T00:00:00"/>
    <s v="Central Cartago"/>
    <x v="4"/>
    <m/>
  </r>
  <r>
    <x v="5"/>
    <x v="0"/>
    <d v="2022-06-14T00:00:00"/>
    <s v="Central Cartago"/>
    <x v="6"/>
    <n v="90"/>
  </r>
  <r>
    <x v="5"/>
    <x v="0"/>
    <d v="2022-06-14T00:00:00"/>
    <s v="Central Cartago"/>
    <x v="9"/>
    <n v="2"/>
  </r>
  <r>
    <x v="5"/>
    <x v="0"/>
    <d v="2022-06-15T00:00:00"/>
    <s v="Central Cartago"/>
    <x v="3"/>
    <n v="23"/>
  </r>
  <r>
    <x v="5"/>
    <x v="0"/>
    <d v="2022-06-15T00:00:00"/>
    <s v="Central Cartago"/>
    <x v="0"/>
    <n v="3"/>
  </r>
  <r>
    <x v="5"/>
    <x v="0"/>
    <d v="2022-06-15T00:00:00"/>
    <s v="Central Cartago"/>
    <x v="1"/>
    <n v="10"/>
  </r>
  <r>
    <x v="5"/>
    <x v="0"/>
    <d v="2022-06-15T00:00:00"/>
    <s v="Central Cartago"/>
    <x v="2"/>
    <n v="33"/>
  </r>
  <r>
    <x v="5"/>
    <x v="0"/>
    <d v="2022-06-15T00:00:00"/>
    <s v="Central Cartago"/>
    <x v="4"/>
    <m/>
  </r>
  <r>
    <x v="5"/>
    <x v="0"/>
    <d v="2022-06-15T00:00:00"/>
    <s v="Central Cartago"/>
    <x v="9"/>
    <m/>
  </r>
  <r>
    <x v="5"/>
    <x v="0"/>
    <d v="2022-06-15T00:00:00"/>
    <s v="Central Cartago"/>
    <x v="9"/>
    <m/>
  </r>
  <r>
    <x v="5"/>
    <x v="0"/>
    <d v="2022-06-16T00:00:00"/>
    <s v="Central Cartago"/>
    <x v="3"/>
    <n v="87"/>
  </r>
  <r>
    <x v="5"/>
    <x v="0"/>
    <d v="2022-06-16T00:00:00"/>
    <s v="Central Cartago"/>
    <x v="0"/>
    <n v="24"/>
  </r>
  <r>
    <x v="5"/>
    <x v="0"/>
    <d v="2022-06-16T00:00:00"/>
    <s v="Central Cartago"/>
    <x v="1"/>
    <n v="19"/>
  </r>
  <r>
    <x v="5"/>
    <x v="0"/>
    <d v="2022-06-16T00:00:00"/>
    <s v="Central Cartago"/>
    <x v="2"/>
    <n v="8"/>
  </r>
  <r>
    <x v="5"/>
    <x v="0"/>
    <d v="2022-06-16T00:00:00"/>
    <s v="Central Cartago"/>
    <x v="4"/>
    <n v="2"/>
  </r>
  <r>
    <x v="5"/>
    <x v="0"/>
    <d v="2022-06-16T00:00:00"/>
    <s v="Central Cartago"/>
    <x v="6"/>
    <n v="164"/>
  </r>
  <r>
    <x v="5"/>
    <x v="0"/>
    <d v="2022-06-16T00:00:00"/>
    <s v="Central Cartago"/>
    <x v="9"/>
    <n v="13"/>
  </r>
  <r>
    <x v="5"/>
    <x v="0"/>
    <d v="2022-06-17T00:00:00"/>
    <s v="Central Cartago"/>
    <x v="3"/>
    <n v="47"/>
  </r>
  <r>
    <x v="5"/>
    <x v="0"/>
    <d v="2022-06-17T00:00:00"/>
    <s v="Central Cartago"/>
    <x v="0"/>
    <n v="36"/>
  </r>
  <r>
    <x v="5"/>
    <x v="0"/>
    <d v="2022-06-17T00:00:00"/>
    <s v="Central Cartago"/>
    <x v="1"/>
    <n v="23"/>
  </r>
  <r>
    <x v="5"/>
    <x v="0"/>
    <d v="2022-06-17T00:00:00"/>
    <s v="Central Cartago"/>
    <x v="2"/>
    <n v="24"/>
  </r>
  <r>
    <x v="5"/>
    <x v="0"/>
    <d v="2022-06-17T00:00:00"/>
    <s v="Central Cartago"/>
    <x v="4"/>
    <n v="6"/>
  </r>
  <r>
    <x v="5"/>
    <x v="0"/>
    <d v="2022-06-17T00:00:00"/>
    <s v="Central Cartago"/>
    <x v="9"/>
    <n v="110"/>
  </r>
  <r>
    <x v="5"/>
    <x v="0"/>
    <d v="2022-06-17T00:00:00"/>
    <s v="Central Cartago"/>
    <x v="9"/>
    <n v="5"/>
  </r>
  <r>
    <x v="5"/>
    <x v="0"/>
    <d v="2022-06-20T00:00:00"/>
    <s v="Central Cartago"/>
    <x v="3"/>
    <n v="22"/>
  </r>
  <r>
    <x v="5"/>
    <x v="0"/>
    <d v="2022-06-20T00:00:00"/>
    <s v="Central Cartago"/>
    <x v="0"/>
    <n v="15"/>
  </r>
  <r>
    <x v="5"/>
    <x v="0"/>
    <d v="2022-06-20T00:00:00"/>
    <s v="Central Cartago"/>
    <x v="1"/>
    <n v="17"/>
  </r>
  <r>
    <x v="5"/>
    <x v="0"/>
    <d v="2022-06-20T00:00:00"/>
    <s v="Central Cartago"/>
    <x v="2"/>
    <n v="4"/>
  </r>
  <r>
    <x v="5"/>
    <x v="0"/>
    <d v="2022-06-20T00:00:00"/>
    <s v="Central Cartago"/>
    <x v="4"/>
    <n v="5"/>
  </r>
  <r>
    <x v="5"/>
    <x v="0"/>
    <d v="2022-06-20T00:00:00"/>
    <s v="Central Cartago"/>
    <x v="6"/>
    <n v="74"/>
  </r>
  <r>
    <x v="5"/>
    <x v="0"/>
    <d v="2022-06-20T00:00:00"/>
    <s v="Central Cartago"/>
    <x v="9"/>
    <n v="4"/>
  </r>
  <r>
    <x v="5"/>
    <x v="0"/>
    <d v="2022-06-21T00:00:00"/>
    <s v="Central Cartago"/>
    <x v="3"/>
    <n v="70"/>
  </r>
  <r>
    <x v="5"/>
    <x v="0"/>
    <d v="2022-06-21T00:00:00"/>
    <s v="Central Cartago"/>
    <x v="0"/>
    <n v="22"/>
  </r>
  <r>
    <x v="5"/>
    <x v="0"/>
    <d v="2022-06-21T00:00:00"/>
    <s v="Central Cartago"/>
    <x v="1"/>
    <n v="12"/>
  </r>
  <r>
    <x v="5"/>
    <x v="0"/>
    <d v="2022-06-21T00:00:00"/>
    <s v="Central Cartago"/>
    <x v="2"/>
    <n v="5"/>
  </r>
  <r>
    <x v="5"/>
    <x v="0"/>
    <d v="2022-06-21T00:00:00"/>
    <s v="Central Cartago"/>
    <x v="4"/>
    <n v="2"/>
  </r>
  <r>
    <x v="5"/>
    <x v="0"/>
    <d v="2022-06-21T00:00:00"/>
    <s v="Central Cartago"/>
    <x v="9"/>
    <n v="52"/>
  </r>
  <r>
    <x v="5"/>
    <x v="0"/>
    <d v="2022-06-21T00:00:00"/>
    <s v="Central Cartago"/>
    <x v="9"/>
    <n v="14"/>
  </r>
  <r>
    <x v="5"/>
    <x v="0"/>
    <d v="2022-06-22T00:00:00"/>
    <s v="Central Cartago"/>
    <x v="3"/>
    <n v="63"/>
  </r>
  <r>
    <x v="5"/>
    <x v="0"/>
    <d v="2022-06-22T00:00:00"/>
    <s v="Central Cartago"/>
    <x v="0"/>
    <n v="32"/>
  </r>
  <r>
    <x v="5"/>
    <x v="0"/>
    <d v="2022-06-22T00:00:00"/>
    <s v="Central Cartago"/>
    <x v="1"/>
    <n v="11"/>
  </r>
  <r>
    <x v="5"/>
    <x v="0"/>
    <d v="2022-06-22T00:00:00"/>
    <s v="Central Cartago"/>
    <x v="2"/>
    <n v="11"/>
  </r>
  <r>
    <x v="5"/>
    <x v="0"/>
    <d v="2022-06-22T00:00:00"/>
    <s v="Central Cartago"/>
    <x v="4"/>
    <n v="7"/>
  </r>
  <r>
    <x v="5"/>
    <x v="0"/>
    <d v="2022-06-22T00:00:00"/>
    <s v="Central Cartago"/>
    <x v="9"/>
    <n v="77"/>
  </r>
  <r>
    <x v="5"/>
    <x v="0"/>
    <d v="2022-06-22T00:00:00"/>
    <s v="Central Cartago"/>
    <x v="9"/>
    <m/>
  </r>
  <r>
    <x v="5"/>
    <x v="0"/>
    <d v="2022-06-23T00:00:00"/>
    <s v="Central Cartago"/>
    <x v="3"/>
    <n v="30"/>
  </r>
  <r>
    <x v="5"/>
    <x v="0"/>
    <d v="2022-06-23T00:00:00"/>
    <s v="Central Cartago"/>
    <x v="0"/>
    <n v="4"/>
  </r>
  <r>
    <x v="5"/>
    <x v="0"/>
    <d v="2022-06-23T00:00:00"/>
    <s v="Central Cartago"/>
    <x v="1"/>
    <n v="13"/>
  </r>
  <r>
    <x v="5"/>
    <x v="0"/>
    <d v="2022-06-23T00:00:00"/>
    <s v="Central Cartago"/>
    <x v="2"/>
    <n v="8"/>
  </r>
  <r>
    <x v="5"/>
    <x v="0"/>
    <d v="2022-06-23T00:00:00"/>
    <s v="Central Cartago"/>
    <x v="4"/>
    <n v="3"/>
  </r>
  <r>
    <x v="5"/>
    <x v="0"/>
    <d v="2022-06-23T00:00:00"/>
    <s v="Central Cartago"/>
    <x v="6"/>
    <n v="94"/>
  </r>
  <r>
    <x v="5"/>
    <x v="0"/>
    <d v="2022-06-23T00:00:00"/>
    <s v="Central Cartago"/>
    <x v="9"/>
    <n v="18"/>
  </r>
  <r>
    <x v="5"/>
    <x v="0"/>
    <d v="2022-06-24T00:00:00"/>
    <s v="Central Cartago"/>
    <x v="3"/>
    <n v="121"/>
  </r>
  <r>
    <x v="5"/>
    <x v="0"/>
    <d v="2022-06-24T00:00:00"/>
    <s v="Central Cartago"/>
    <x v="0"/>
    <n v="24"/>
  </r>
  <r>
    <x v="5"/>
    <x v="0"/>
    <d v="2022-06-24T00:00:00"/>
    <s v="Central Cartago"/>
    <x v="1"/>
    <n v="18"/>
  </r>
  <r>
    <x v="5"/>
    <x v="0"/>
    <d v="2022-06-24T00:00:00"/>
    <s v="Central Cartago"/>
    <x v="2"/>
    <n v="3"/>
  </r>
  <r>
    <x v="5"/>
    <x v="0"/>
    <d v="2022-06-24T00:00:00"/>
    <s v="Central Cartago"/>
    <x v="4"/>
    <n v="6"/>
  </r>
  <r>
    <x v="5"/>
    <x v="0"/>
    <d v="2022-06-24T00:00:00"/>
    <s v="Central Cartago"/>
    <x v="6"/>
    <n v="73"/>
  </r>
  <r>
    <x v="5"/>
    <x v="0"/>
    <d v="2022-06-24T00:00:00"/>
    <s v="Central Cartago"/>
    <x v="9"/>
    <n v="13"/>
  </r>
  <r>
    <x v="5"/>
    <x v="0"/>
    <d v="2022-06-27T00:00:00"/>
    <s v="Central Cartago"/>
    <x v="3"/>
    <n v="57"/>
  </r>
  <r>
    <x v="5"/>
    <x v="0"/>
    <d v="2022-06-27T00:00:00"/>
    <s v="Central Cartago"/>
    <x v="0"/>
    <n v="11"/>
  </r>
  <r>
    <x v="5"/>
    <x v="0"/>
    <d v="2022-06-27T00:00:00"/>
    <s v="Central Cartago"/>
    <x v="1"/>
    <n v="24"/>
  </r>
  <r>
    <x v="5"/>
    <x v="0"/>
    <d v="2022-06-27T00:00:00"/>
    <s v="Central Cartago"/>
    <x v="2"/>
    <n v="13"/>
  </r>
  <r>
    <x v="5"/>
    <x v="0"/>
    <d v="2022-06-27T00:00:00"/>
    <s v="Central Cartago"/>
    <x v="4"/>
    <n v="3"/>
  </r>
  <r>
    <x v="5"/>
    <x v="0"/>
    <d v="2022-06-27T00:00:00"/>
    <s v="Central Cartago"/>
    <x v="6"/>
    <n v="56"/>
  </r>
  <r>
    <x v="5"/>
    <x v="0"/>
    <d v="2022-06-27T00:00:00"/>
    <s v="Central Cartago"/>
    <x v="9"/>
    <m/>
  </r>
  <r>
    <x v="5"/>
    <x v="0"/>
    <d v="2022-06-28T00:00:00"/>
    <s v="Central Cartago"/>
    <x v="3"/>
    <n v="27"/>
  </r>
  <r>
    <x v="5"/>
    <x v="0"/>
    <d v="2022-06-28T00:00:00"/>
    <s v="Central Cartago"/>
    <x v="0"/>
    <n v="19"/>
  </r>
  <r>
    <x v="5"/>
    <x v="0"/>
    <d v="2022-06-28T00:00:00"/>
    <s v="Central Cartago"/>
    <x v="1"/>
    <n v="15"/>
  </r>
  <r>
    <x v="5"/>
    <x v="0"/>
    <d v="2022-06-28T00:00:00"/>
    <s v="Central Cartago"/>
    <x v="2"/>
    <n v="12"/>
  </r>
  <r>
    <x v="5"/>
    <x v="0"/>
    <d v="2022-06-28T00:00:00"/>
    <s v="Central Cartago"/>
    <x v="4"/>
    <n v="2"/>
  </r>
  <r>
    <x v="5"/>
    <x v="0"/>
    <d v="2022-06-28T00:00:00"/>
    <s v="Central Cartago"/>
    <x v="6"/>
    <n v="89"/>
  </r>
  <r>
    <x v="5"/>
    <x v="0"/>
    <d v="2022-06-28T00:00:00"/>
    <s v="Central Cartago"/>
    <x v="9"/>
    <m/>
  </r>
  <r>
    <x v="5"/>
    <x v="0"/>
    <d v="2022-06-29T00:00:00"/>
    <s v="Central Cartago"/>
    <x v="3"/>
    <n v="99"/>
  </r>
  <r>
    <x v="5"/>
    <x v="0"/>
    <d v="2022-06-29T00:00:00"/>
    <s v="Central Cartago"/>
    <x v="0"/>
    <n v="28"/>
  </r>
  <r>
    <x v="5"/>
    <x v="0"/>
    <d v="2022-06-29T00:00:00"/>
    <s v="Central Cartago"/>
    <x v="1"/>
    <n v="23"/>
  </r>
  <r>
    <x v="5"/>
    <x v="0"/>
    <d v="2022-06-29T00:00:00"/>
    <s v="Central Cartago"/>
    <x v="2"/>
    <n v="15"/>
  </r>
  <r>
    <x v="5"/>
    <x v="0"/>
    <d v="2022-06-29T00:00:00"/>
    <s v="Central Cartago"/>
    <x v="4"/>
    <n v="2"/>
  </r>
  <r>
    <x v="5"/>
    <x v="0"/>
    <d v="2022-06-29T00:00:00"/>
    <s v="Central Cartago"/>
    <x v="6"/>
    <n v="82"/>
  </r>
  <r>
    <x v="5"/>
    <x v="0"/>
    <d v="2022-06-29T00:00:00"/>
    <s v="Central Cartago"/>
    <x v="10"/>
    <n v="4"/>
  </r>
  <r>
    <x v="5"/>
    <x v="0"/>
    <d v="2022-06-30T00:00:00"/>
    <s v="Central Cartago"/>
    <x v="3"/>
    <n v="53"/>
  </r>
  <r>
    <x v="5"/>
    <x v="0"/>
    <d v="2022-06-30T00:00:00"/>
    <s v="Central Cartago"/>
    <x v="0"/>
    <n v="28"/>
  </r>
  <r>
    <x v="5"/>
    <x v="0"/>
    <d v="2022-06-30T00:00:00"/>
    <s v="Central Cartago"/>
    <x v="1"/>
    <n v="11"/>
  </r>
  <r>
    <x v="5"/>
    <x v="0"/>
    <d v="2022-06-30T00:00:00"/>
    <s v="Central Cartago"/>
    <x v="2"/>
    <n v="1"/>
  </r>
  <r>
    <x v="5"/>
    <x v="0"/>
    <d v="2022-06-30T00:00:00"/>
    <s v="Central Cartago"/>
    <x v="4"/>
    <n v="1"/>
  </r>
  <r>
    <x v="5"/>
    <x v="0"/>
    <d v="2022-06-30T00:00:00"/>
    <s v="Central Cartago"/>
    <x v="6"/>
    <n v="80"/>
  </r>
  <r>
    <x v="5"/>
    <x v="0"/>
    <d v="2022-06-30T00:00:00"/>
    <s v="Central Cartago"/>
    <x v="9"/>
    <n v="24"/>
  </r>
  <r>
    <x v="6"/>
    <x v="0"/>
    <d v="2022-07-01T00:00:00"/>
    <s v="Central Cartago"/>
    <x v="3"/>
    <n v="58"/>
  </r>
  <r>
    <x v="6"/>
    <x v="0"/>
    <d v="2022-07-01T00:00:00"/>
    <s v="Central Cartago"/>
    <x v="0"/>
    <n v="26"/>
  </r>
  <r>
    <x v="6"/>
    <x v="0"/>
    <d v="2022-07-01T00:00:00"/>
    <s v="Central Cartago"/>
    <x v="1"/>
    <n v="8"/>
  </r>
  <r>
    <x v="6"/>
    <x v="0"/>
    <d v="2022-07-01T00:00:00"/>
    <s v="Central Cartago"/>
    <x v="2"/>
    <n v="12"/>
  </r>
  <r>
    <x v="6"/>
    <x v="0"/>
    <d v="2022-07-01T00:00:00"/>
    <s v="Central Cartago"/>
    <x v="4"/>
    <n v="1"/>
  </r>
  <r>
    <x v="6"/>
    <x v="0"/>
    <d v="2022-07-18T00:00:00"/>
    <s v="Central Cartago"/>
    <x v="3"/>
    <n v="88.5"/>
  </r>
  <r>
    <x v="6"/>
    <x v="0"/>
    <d v="2022-07-18T00:00:00"/>
    <s v="Central Cartago"/>
    <x v="0"/>
    <n v="73"/>
  </r>
  <r>
    <x v="6"/>
    <x v="0"/>
    <d v="2022-07-18T00:00:00"/>
    <s v="Central Cartago"/>
    <x v="1"/>
    <n v="37"/>
  </r>
  <r>
    <x v="6"/>
    <x v="0"/>
    <d v="2022-07-18T00:00:00"/>
    <s v="Central Cartago"/>
    <x v="2"/>
    <n v="25.5"/>
  </r>
  <r>
    <x v="6"/>
    <x v="0"/>
    <d v="2022-07-18T00:00:00"/>
    <s v="Central Cartago"/>
    <x v="4"/>
    <n v="6.5"/>
  </r>
  <r>
    <x v="6"/>
    <x v="0"/>
    <d v="2022-07-18T00:00:00"/>
    <s v="Central Cartago"/>
    <x v="6"/>
    <n v="31.5"/>
  </r>
  <r>
    <x v="6"/>
    <x v="0"/>
    <d v="2022-07-18T00:00:00"/>
    <s v="Central Cartago"/>
    <x v="9"/>
    <m/>
  </r>
  <r>
    <x v="6"/>
    <x v="0"/>
    <d v="2022-07-19T00:00:00"/>
    <s v="Central Cartago"/>
    <x v="3"/>
    <n v="243"/>
  </r>
  <r>
    <x v="6"/>
    <x v="0"/>
    <d v="2022-07-19T00:00:00"/>
    <s v="Central Cartago"/>
    <x v="0"/>
    <n v="39"/>
  </r>
  <r>
    <x v="6"/>
    <x v="0"/>
    <d v="2022-07-19T00:00:00"/>
    <s v="Central Cartago"/>
    <x v="1"/>
    <n v="21.5"/>
  </r>
  <r>
    <x v="6"/>
    <x v="0"/>
    <d v="2022-07-19T00:00:00"/>
    <s v="Central Cartago"/>
    <x v="2"/>
    <n v="26.5"/>
  </r>
  <r>
    <x v="6"/>
    <x v="0"/>
    <d v="2022-07-19T00:00:00"/>
    <s v="Central Cartago"/>
    <x v="4"/>
    <n v="8"/>
  </r>
  <r>
    <x v="6"/>
    <x v="0"/>
    <d v="2022-07-19T00:00:00"/>
    <s v="Central Cartago"/>
    <x v="6"/>
    <n v="109"/>
  </r>
  <r>
    <x v="6"/>
    <x v="0"/>
    <d v="2022-07-19T00:00:00"/>
    <s v="Central Cartago"/>
    <x v="11"/>
    <n v="57.5"/>
  </r>
  <r>
    <x v="6"/>
    <x v="0"/>
    <d v="2022-07-20T00:00:00"/>
    <s v="Central Cartago"/>
    <x v="3"/>
    <n v="34.5"/>
  </r>
  <r>
    <x v="6"/>
    <x v="0"/>
    <d v="2022-07-20T00:00:00"/>
    <s v="Central Cartago"/>
    <x v="0"/>
    <n v="18"/>
  </r>
  <r>
    <x v="6"/>
    <x v="0"/>
    <d v="2022-07-20T00:00:00"/>
    <s v="Central Cartago"/>
    <x v="1"/>
    <n v="14"/>
  </r>
  <r>
    <x v="6"/>
    <x v="0"/>
    <d v="2022-07-20T00:00:00"/>
    <s v="Central Cartago"/>
    <x v="2"/>
    <n v="6"/>
  </r>
  <r>
    <x v="6"/>
    <x v="0"/>
    <d v="2022-07-20T00:00:00"/>
    <s v="Central Cartago"/>
    <x v="4"/>
    <n v="3"/>
  </r>
  <r>
    <x v="6"/>
    <x v="0"/>
    <d v="2022-07-20T00:00:00"/>
    <s v="Central Cartago"/>
    <x v="6"/>
    <n v="26"/>
  </r>
  <r>
    <x v="6"/>
    <x v="0"/>
    <d v="2022-07-20T00:00:00"/>
    <s v="Central Cartago"/>
    <x v="9"/>
    <m/>
  </r>
  <r>
    <x v="6"/>
    <x v="0"/>
    <d v="2022-07-21T00:00:00"/>
    <s v="Central Cartago"/>
    <x v="3"/>
    <n v="77.5"/>
  </r>
  <r>
    <x v="6"/>
    <x v="0"/>
    <d v="2022-07-21T00:00:00"/>
    <s v="Central Cartago"/>
    <x v="0"/>
    <n v="13"/>
  </r>
  <r>
    <x v="6"/>
    <x v="0"/>
    <d v="2022-07-21T00:00:00"/>
    <s v="Central Cartago"/>
    <x v="1"/>
    <n v="14"/>
  </r>
  <r>
    <x v="6"/>
    <x v="0"/>
    <d v="2022-07-21T00:00:00"/>
    <s v="Central Cartago"/>
    <x v="2"/>
    <n v="4"/>
  </r>
  <r>
    <x v="6"/>
    <x v="0"/>
    <d v="2022-07-21T00:00:00"/>
    <s v="Central Cartago"/>
    <x v="4"/>
    <n v="1"/>
  </r>
  <r>
    <x v="6"/>
    <x v="0"/>
    <d v="2022-07-21T00:00:00"/>
    <s v="Central Cartago"/>
    <x v="6"/>
    <n v="45"/>
  </r>
  <r>
    <x v="6"/>
    <x v="0"/>
    <d v="2022-07-21T00:00:00"/>
    <s v="Central Cartago"/>
    <x v="9"/>
    <m/>
  </r>
  <r>
    <x v="6"/>
    <x v="0"/>
    <d v="2022-07-22T00:00:00"/>
    <s v="Central Cartago"/>
    <x v="3"/>
    <n v="48"/>
  </r>
  <r>
    <x v="6"/>
    <x v="0"/>
    <d v="2022-07-22T00:00:00"/>
    <s v="Central Cartago"/>
    <x v="0"/>
    <n v="12"/>
  </r>
  <r>
    <x v="6"/>
    <x v="0"/>
    <d v="2022-07-22T00:00:00"/>
    <s v="Central Cartago"/>
    <x v="1"/>
    <n v="12.5"/>
  </r>
  <r>
    <x v="6"/>
    <x v="0"/>
    <d v="2022-07-22T00:00:00"/>
    <s v="Central Cartago"/>
    <x v="2"/>
    <n v="48.5"/>
  </r>
  <r>
    <x v="6"/>
    <x v="0"/>
    <d v="2022-07-22T00:00:00"/>
    <s v="Central Cartago"/>
    <x v="4"/>
    <m/>
  </r>
  <r>
    <x v="6"/>
    <x v="0"/>
    <d v="2022-07-22T00:00:00"/>
    <s v="Central Cartago"/>
    <x v="6"/>
    <n v="110"/>
  </r>
  <r>
    <x v="6"/>
    <x v="0"/>
    <d v="2022-07-22T00:00:00"/>
    <s v="Central Cartago"/>
    <x v="9"/>
    <n v="5.5"/>
  </r>
  <r>
    <x v="6"/>
    <x v="0"/>
    <d v="2022-07-26T00:00:00"/>
    <s v="Central Cartago"/>
    <x v="3"/>
    <n v="66.5"/>
  </r>
  <r>
    <x v="6"/>
    <x v="0"/>
    <d v="2022-07-26T00:00:00"/>
    <s v="Central Cartago"/>
    <x v="0"/>
    <n v="58"/>
  </r>
  <r>
    <x v="6"/>
    <x v="0"/>
    <d v="2022-07-26T00:00:00"/>
    <s v="Central Cartago"/>
    <x v="1"/>
    <n v="26.5"/>
  </r>
  <r>
    <x v="6"/>
    <x v="0"/>
    <d v="2022-07-26T00:00:00"/>
    <s v="Central Cartago"/>
    <x v="2"/>
    <n v="31.5"/>
  </r>
  <r>
    <x v="6"/>
    <x v="0"/>
    <d v="2022-07-26T00:00:00"/>
    <s v="Central Cartago"/>
    <x v="4"/>
    <s v="6.5"/>
  </r>
  <r>
    <x v="6"/>
    <x v="0"/>
    <d v="2022-07-26T00:00:00"/>
    <s v="Central Cartago"/>
    <x v="6"/>
    <n v="39"/>
  </r>
  <r>
    <x v="6"/>
    <x v="0"/>
    <d v="2022-07-26T00:00:00"/>
    <s v="Central Cartago"/>
    <x v="9"/>
    <n v="16"/>
  </r>
  <r>
    <x v="6"/>
    <x v="0"/>
    <d v="2022-07-27T00:00:00"/>
    <s v="Central Cartago"/>
    <x v="3"/>
    <n v="22"/>
  </r>
  <r>
    <x v="6"/>
    <x v="0"/>
    <d v="2022-07-27T00:00:00"/>
    <s v="Central Cartago"/>
    <x v="0"/>
    <n v="23"/>
  </r>
  <r>
    <x v="6"/>
    <x v="0"/>
    <d v="2022-07-27T00:00:00"/>
    <s v="Central Cartago"/>
    <x v="1"/>
    <n v="25"/>
  </r>
  <r>
    <x v="6"/>
    <x v="0"/>
    <d v="2022-07-27T00:00:00"/>
    <s v="Central Cartago"/>
    <x v="2"/>
    <n v="10"/>
  </r>
  <r>
    <x v="6"/>
    <x v="0"/>
    <d v="2022-07-27T00:00:00"/>
    <s v="Central Cartago"/>
    <x v="4"/>
    <n v="1"/>
  </r>
  <r>
    <x v="6"/>
    <x v="0"/>
    <d v="2022-07-27T00:00:00"/>
    <s v="Central Cartago"/>
    <x v="6"/>
    <n v="193.5"/>
  </r>
  <r>
    <x v="6"/>
    <x v="0"/>
    <d v="2022-07-27T00:00:00"/>
    <s v="Central Cartago"/>
    <x v="9"/>
    <n v="5"/>
  </r>
  <r>
    <x v="6"/>
    <x v="0"/>
    <d v="2022-07-28T00:00:00"/>
    <s v="Central Cartago"/>
    <x v="3"/>
    <n v="139"/>
  </r>
  <r>
    <x v="6"/>
    <x v="0"/>
    <d v="2022-07-28T00:00:00"/>
    <s v="Central Cartago"/>
    <x v="0"/>
    <n v="12"/>
  </r>
  <r>
    <x v="6"/>
    <x v="0"/>
    <d v="2022-07-28T00:00:00"/>
    <s v="Central Cartago"/>
    <x v="1"/>
    <n v="23"/>
  </r>
  <r>
    <x v="6"/>
    <x v="0"/>
    <d v="2022-07-28T00:00:00"/>
    <s v="Central Cartago"/>
    <x v="2"/>
    <n v="16"/>
  </r>
  <r>
    <x v="6"/>
    <x v="0"/>
    <d v="2022-07-28T00:00:00"/>
    <s v="Central Cartago"/>
    <x v="4"/>
    <n v="2.5"/>
  </r>
  <r>
    <x v="6"/>
    <x v="0"/>
    <d v="2022-07-28T00:00:00"/>
    <s v="Central Cartago"/>
    <x v="6"/>
    <n v="110"/>
  </r>
  <r>
    <x v="6"/>
    <x v="0"/>
    <d v="2022-07-28T00:00:00"/>
    <s v="Central Cartago"/>
    <x v="9"/>
    <m/>
  </r>
  <r>
    <x v="6"/>
    <x v="0"/>
    <d v="2022-07-29T00:00:00"/>
    <s v="Central Cartago"/>
    <x v="3"/>
    <n v="29"/>
  </r>
  <r>
    <x v="6"/>
    <x v="0"/>
    <d v="2022-07-29T00:00:00"/>
    <s v="Central Cartago"/>
    <x v="0"/>
    <n v="18"/>
  </r>
  <r>
    <x v="6"/>
    <x v="0"/>
    <d v="2022-07-29T00:00:00"/>
    <s v="Central Cartago"/>
    <x v="1"/>
    <n v="19"/>
  </r>
  <r>
    <x v="6"/>
    <x v="0"/>
    <d v="2022-07-29T00:00:00"/>
    <s v="Central Cartago"/>
    <x v="2"/>
    <n v="4"/>
  </r>
  <r>
    <x v="6"/>
    <x v="0"/>
    <d v="2022-07-29T00:00:00"/>
    <s v="Central Cartago"/>
    <x v="4"/>
    <n v="9"/>
  </r>
  <r>
    <x v="6"/>
    <x v="0"/>
    <d v="2022-07-29T00:00:00"/>
    <s v="Central Cartago"/>
    <x v="6"/>
    <n v="66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8AA233E-6F1A-45E5-9497-FD1D842E9459}" name="TablaDinámica2" cacheId="21909" dataOnRows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P23:Q36" firstHeaderRow="1" firstDataRow="1" firstDataCol="1" rowPageCount="1" colPageCount="1"/>
  <pivotFields count="6">
    <pivotField showAll="0"/>
    <pivotField axis="axisPage" showAll="0">
      <items count="2">
        <item x="0"/>
        <item t="default"/>
      </items>
    </pivotField>
    <pivotField numFmtId="14" showAll="0"/>
    <pivotField showAll="0"/>
    <pivotField axis="axisRow" showAll="0">
      <items count="17">
        <item m="1" x="15"/>
        <item x="4"/>
        <item x="0"/>
        <item m="1" x="14"/>
        <item x="6"/>
        <item m="1" x="13"/>
        <item x="5"/>
        <item x="7"/>
        <item x="8"/>
        <item x="9"/>
        <item x="3"/>
        <item x="1"/>
        <item x="2"/>
        <item m="1" x="12"/>
        <item x="10"/>
        <item x="11"/>
        <item t="default"/>
      </items>
    </pivotField>
    <pivotField dataField="1" showAll="0"/>
  </pivotFields>
  <rowFields count="1">
    <field x="4"/>
  </rowFields>
  <rowItems count="13">
    <i>
      <x v="1"/>
    </i>
    <i>
      <x v="2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 t="grand">
      <x/>
    </i>
  </rowItems>
  <colItems count="1">
    <i/>
  </colItems>
  <pageFields count="1">
    <pageField fld="1" item="0" hier="-1"/>
  </pageFields>
  <dataFields count="1">
    <dataField name="Suma de Cantidad(kg)" fld="5" baseField="0" baseItem="0"/>
  </dataFields>
  <formats count="1">
    <format dxfId="2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CB28EA-107D-4F67-8A57-5B7E94CDE2A7}" name="TablaDinámica3" cacheId="21908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Y22:Z34" firstHeaderRow="1" firstDataRow="1" firstDataCol="1" rowPageCount="1" colPageCount="1"/>
  <pivotFields count="5">
    <pivotField showAll="0"/>
    <pivotField axis="axisPage" showAll="0">
      <items count="2">
        <item x="0"/>
        <item t="default"/>
      </items>
    </pivotField>
    <pivotField numFmtId="14" showAll="0"/>
    <pivotField axis="axisRow" showAll="0">
      <items count="13">
        <item x="9"/>
        <item x="0"/>
        <item m="1" x="11"/>
        <item x="8"/>
        <item x="10"/>
        <item x="1"/>
        <item x="4"/>
        <item x="5"/>
        <item x="6"/>
        <item x="7"/>
        <item x="3"/>
        <item x="2"/>
        <item t="default"/>
      </items>
    </pivotField>
    <pivotField dataField="1" showAll="0"/>
  </pivotFields>
  <rowFields count="1">
    <field x="3"/>
  </rowFields>
  <rowItems count="12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pageFields count="1">
    <pageField fld="1" item="0" hier="-1"/>
  </pageFields>
  <dataFields count="1">
    <dataField name="Suma de Cantidad (kg)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322B3D-14D5-4420-A13D-D32D1EE62A6F}" name="TablaDinámica4" cacheId="21909" applyNumberFormats="0" applyBorderFormats="0" applyFontFormats="0" applyPatternFormats="0" applyAlignmentFormats="0" applyWidthHeightFormats="1" dataCaption="Valores" grandTotalCaption="Año 2022" updatedVersion="8" minRefreshableVersion="3" useAutoFormatting="1" itemPrintTitles="1" createdVersion="8" indent="0" compact="0" compactData="0" multipleFieldFilters="0" chartFormat="1">
  <location ref="P5:W9" firstHeaderRow="1" firstDataRow="2" firstDataCol="1"/>
  <pivotFields count="6">
    <pivotField axis="axisCol" compact="0" outline="0" showAll="0">
      <items count="9">
        <item x="0"/>
        <item x="1"/>
        <item x="2"/>
        <item m="1" x="7"/>
        <item x="3"/>
        <item x="4"/>
        <item x="5"/>
        <item x="6"/>
        <item t="default"/>
      </items>
    </pivotField>
    <pivotField compact="0" outline="0" showAll="0"/>
    <pivotField compact="0" outline="0" showAll="0"/>
    <pivotField compact="0" outline="0" showAll="0"/>
    <pivotField axis="axisRow" compact="0" outline="0" showAll="0">
      <items count="17">
        <item h="1" m="1" x="15"/>
        <item h="1" x="4"/>
        <item h="1" x="0"/>
        <item h="1" x="3"/>
        <item h="1" x="1"/>
        <item h="1" x="2"/>
        <item h="1" m="1" x="12"/>
        <item x="5"/>
        <item x="6"/>
        <item h="1" x="7"/>
        <item m="1" x="13"/>
        <item m="1" x="14"/>
        <item h="1" x="8"/>
        <item h="1" x="9"/>
        <item h="1" x="10"/>
        <item h="1" x="11"/>
        <item t="default"/>
      </items>
    </pivotField>
    <pivotField dataField="1" compact="0" outline="0" showAll="0"/>
  </pivotFields>
  <rowFields count="1">
    <field x="4"/>
  </rowFields>
  <rowItems count="3">
    <i>
      <x v="7"/>
    </i>
    <i>
      <x v="8"/>
    </i>
    <i t="grand">
      <x/>
    </i>
  </rowItems>
  <colFields count="1">
    <field x="0"/>
  </colFields>
  <colItems count="7">
    <i>
      <x v="1"/>
    </i>
    <i>
      <x v="2"/>
    </i>
    <i>
      <x v="4"/>
    </i>
    <i>
      <x v="5"/>
    </i>
    <i>
      <x v="6"/>
    </i>
    <i>
      <x v="7"/>
    </i>
    <i t="grand">
      <x/>
    </i>
  </colItems>
  <dataFields count="1">
    <dataField name="Suma de Cantidad(kg)" fld="5" baseField="0" baseItem="0"/>
  </dataFields>
  <chartFormats count="5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714241-F6F1-49E0-A377-D3EE27915C3C}" name="TablaDinámica1" cacheId="21908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Y5:AF18" firstHeaderRow="1" firstDataRow="2" firstDataCol="1"/>
  <pivotFields count="5">
    <pivotField axis="axisCol" showAll="0">
      <items count="7">
        <item x="0"/>
        <item x="1"/>
        <item x="2"/>
        <item x="3"/>
        <item x="4"/>
        <item x="5"/>
        <item t="default"/>
      </items>
    </pivotField>
    <pivotField showAll="0"/>
    <pivotField numFmtId="14" showAll="0"/>
    <pivotField axis="axisRow" showAll="0">
      <items count="13">
        <item x="9"/>
        <item x="0"/>
        <item m="1" x="11"/>
        <item x="8"/>
        <item x="10"/>
        <item x="1"/>
        <item x="4"/>
        <item x="5"/>
        <item x="6"/>
        <item x="7"/>
        <item x="3"/>
        <item x="2"/>
        <item t="default"/>
      </items>
    </pivotField>
    <pivotField dataField="1" showAll="0"/>
  </pivotFields>
  <rowFields count="1">
    <field x="3"/>
  </rowFields>
  <rowItems count="12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a de Cantidad (kg)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917D69F-527F-4B4A-A723-776412DC2381}" name="Tabla1" displayName="Tabla1" ref="B5:H717" totalsRowCount="1" dataDxfId="23">
  <autoFilter ref="B5:H716" xr:uid="{A5C710DD-41C3-441E-A55F-FA3A0792879E}">
    <filterColumn colId="4">
      <filters>
        <filter val="Orgánicos"/>
      </filters>
    </filterColumn>
  </autoFilter>
  <tableColumns count="7">
    <tableColumn id="1" xr3:uid="{E85BECF6-0B81-44F8-86A2-DF18FA4584EF}" name="Mes" dataDxfId="21" totalsRowDxfId="22" totalsRowCellStyle="Normal 2"/>
    <tableColumn id="5" xr3:uid="{633E98A7-7DE0-4DBD-9FC4-F1936724DC03}" name="Año" dataDxfId="19" totalsRowDxfId="20" totalsRowCellStyle="Normal 2"/>
    <tableColumn id="2" xr3:uid="{1FBCFF16-3E5B-4E9F-832E-15559AFEABB2}" name="Fecha" dataDxfId="17" totalsRowDxfId="18" totalsRowCellStyle="Normal 2"/>
    <tableColumn id="6" xr3:uid="{87A8F9DE-BDFE-4C3D-BD6C-07D59B8D9D1E}" name="Campus_x000a_Ubicación" dataDxfId="15" totalsRowDxfId="16" totalsRowCellStyle="Normal 2"/>
    <tableColumn id="3" xr3:uid="{D8DCEBA9-932F-4EE6-B401-A8986EE0A844}" name="Tipo de residuo" dataDxfId="13" totalsRowDxfId="14" totalsRowCellStyle="Normal 2"/>
    <tableColumn id="4" xr3:uid="{A0BC1A1C-FE26-4BFC-9222-BCB774840012}" name="Cantidad(kg)" totalsRowFunction="sum" dataDxfId="11" totalsRowDxfId="12" totalsRowCellStyle="Normal 2"/>
    <tableColumn id="7" xr3:uid="{8292A3CD-DD4F-4B25-A652-5A9ACD95C330}" name="Columna1" totalsRowLabel="I semestre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BBA1DBC-50C8-426B-8655-2CE9A7B2EC87}" name="Tabla3" displayName="Tabla3" ref="I5:N421" totalsRowShown="0" headerRowDxfId="9" dataDxfId="8" headerRowBorderDxfId="6" tableBorderDxfId="7">
  <autoFilter ref="I5:N421" xr:uid="{75B1B852-12A5-4710-AE86-CE17690A782D}"/>
  <tableColumns count="6">
    <tableColumn id="1" xr3:uid="{D7B0DAAF-1F83-4EA7-AEDC-03A49D7DC098}" name="Mes" dataDxfId="5"/>
    <tableColumn id="2" xr3:uid="{5F4AB71D-4ADE-471A-8699-4779D517529E}" name="Año" dataDxfId="4"/>
    <tableColumn id="3" xr3:uid="{3EC6DFA4-3DA7-4F0B-840C-A25857B1FCA2}" name="Fecha" dataDxfId="3"/>
    <tableColumn id="7" xr3:uid="{1677B1FD-1DE8-470C-A90D-DB52D454591B}" name="Campus Ubicación" dataDxfId="2"/>
    <tableColumn id="4" xr3:uid="{9DA8F23B-6878-4A01-BD7F-176F579D6B99}" name="Tipo de residuo" dataDxfId="1"/>
    <tableColumn id="5" xr3:uid="{1049028E-206E-4D3C-8CD0-C1403117C155}" name="Cantidad (kg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7F61F-79BB-425C-92DB-92F122C12A61}">
  <dimension ref="B3:AF718"/>
  <sheetViews>
    <sheetView showGridLines="0" topLeftCell="A475" zoomScaleNormal="100" workbookViewId="0">
      <selection activeCell="G719" sqref="G719"/>
    </sheetView>
  </sheetViews>
  <sheetFormatPr defaultColWidth="11.42578125" defaultRowHeight="12.75"/>
  <cols>
    <col min="1" max="4" width="11.42578125" style="27"/>
    <col min="5" max="5" width="14.42578125" style="27" bestFit="1" customWidth="1"/>
    <col min="6" max="6" width="17.28515625" style="27" customWidth="1"/>
    <col min="7" max="11" width="11.42578125" style="27"/>
    <col min="12" max="12" width="20.42578125" style="27" bestFit="1" customWidth="1"/>
    <col min="13" max="13" width="14" style="50" customWidth="1"/>
    <col min="14" max="14" width="15.7109375" style="27" customWidth="1"/>
    <col min="15" max="15" width="11.42578125" style="27"/>
    <col min="16" max="16" width="21" style="27" bestFit="1" customWidth="1"/>
    <col min="17" max="17" width="8" style="27" customWidth="1"/>
    <col min="18" max="18" width="6.5703125" style="27" bestFit="1" customWidth="1"/>
    <col min="19" max="19" width="5.42578125" style="27" bestFit="1" customWidth="1"/>
    <col min="20" max="20" width="5.85546875" style="27" bestFit="1" customWidth="1"/>
    <col min="21" max="22" width="6.140625" style="27" bestFit="1" customWidth="1"/>
    <col min="23" max="24" width="9.42578125" style="27" bestFit="1" customWidth="1"/>
    <col min="25" max="25" width="21.7109375" style="27" bestFit="1" customWidth="1"/>
    <col min="26" max="26" width="23.28515625" style="27" bestFit="1" customWidth="1"/>
    <col min="27" max="27" width="8" style="27" bestFit="1" customWidth="1"/>
    <col min="28" max="28" width="6.5703125" style="27" bestFit="1" customWidth="1"/>
    <col min="29" max="29" width="5.42578125" style="27" bestFit="1" customWidth="1"/>
    <col min="30" max="30" width="5.85546875" style="27" bestFit="1" customWidth="1"/>
    <col min="31" max="31" width="6.140625" style="27" bestFit="1" customWidth="1"/>
    <col min="32" max="32" width="12.7109375" style="27" bestFit="1" customWidth="1"/>
    <col min="33" max="35" width="11.42578125" style="27" bestFit="1" customWidth="1"/>
    <col min="36" max="16384" width="11.42578125" style="27"/>
  </cols>
  <sheetData>
    <row r="3" spans="2:32" s="48" customFormat="1" ht="23.25">
      <c r="B3" s="48" t="s">
        <v>0</v>
      </c>
      <c r="I3" s="48" t="s">
        <v>1</v>
      </c>
      <c r="M3" s="49"/>
      <c r="P3" s="48" t="s">
        <v>0</v>
      </c>
      <c r="Y3" s="48" t="s">
        <v>1</v>
      </c>
    </row>
    <row r="5" spans="2:32" ht="25.5">
      <c r="B5" s="27" t="s">
        <v>2</v>
      </c>
      <c r="C5" s="27" t="s">
        <v>3</v>
      </c>
      <c r="D5" s="27" t="s">
        <v>4</v>
      </c>
      <c r="E5" s="50" t="s">
        <v>5</v>
      </c>
      <c r="F5" s="27" t="s">
        <v>6</v>
      </c>
      <c r="G5" s="27" t="s">
        <v>7</v>
      </c>
      <c r="H5" s="27" t="s">
        <v>8</v>
      </c>
      <c r="I5" s="51" t="s">
        <v>2</v>
      </c>
      <c r="J5" s="51" t="s">
        <v>3</v>
      </c>
      <c r="K5" s="51" t="s">
        <v>4</v>
      </c>
      <c r="L5" s="51" t="s">
        <v>9</v>
      </c>
      <c r="M5" s="52" t="s">
        <v>6</v>
      </c>
      <c r="N5" s="53" t="s">
        <v>10</v>
      </c>
      <c r="P5" s="27" t="s">
        <v>11</v>
      </c>
      <c r="Q5" s="27" t="s">
        <v>2</v>
      </c>
      <c r="Y5" s="27" t="s">
        <v>12</v>
      </c>
      <c r="Z5" s="27" t="s">
        <v>13</v>
      </c>
    </row>
    <row r="6" spans="2:32" ht="13.5" hidden="1">
      <c r="B6" s="54" t="s">
        <v>14</v>
      </c>
      <c r="C6" s="54">
        <v>2022</v>
      </c>
      <c r="D6" s="55">
        <v>44578</v>
      </c>
      <c r="E6" s="55" t="s">
        <v>15</v>
      </c>
      <c r="F6" s="56" t="s">
        <v>16</v>
      </c>
      <c r="G6" s="57">
        <v>45</v>
      </c>
      <c r="I6" s="58" t="s">
        <v>14</v>
      </c>
      <c r="J6" s="58">
        <v>2022</v>
      </c>
      <c r="K6" s="59">
        <v>44578</v>
      </c>
      <c r="L6" s="55" t="s">
        <v>15</v>
      </c>
      <c r="M6" s="60" t="s">
        <v>16</v>
      </c>
      <c r="N6" s="61">
        <v>45</v>
      </c>
      <c r="P6" s="27" t="s">
        <v>6</v>
      </c>
      <c r="Q6" s="27" t="s">
        <v>17</v>
      </c>
      <c r="R6" s="27" t="s">
        <v>18</v>
      </c>
      <c r="S6" s="27" t="s">
        <v>19</v>
      </c>
      <c r="T6" s="27" t="s">
        <v>20</v>
      </c>
      <c r="U6" s="27" t="s">
        <v>21</v>
      </c>
      <c r="V6" s="27" t="s">
        <v>22</v>
      </c>
      <c r="W6" s="27" t="s">
        <v>23</v>
      </c>
      <c r="Y6" s="27" t="s">
        <v>24</v>
      </c>
      <c r="Z6" s="27" t="s">
        <v>14</v>
      </c>
      <c r="AA6" s="27" t="s">
        <v>17</v>
      </c>
      <c r="AB6" s="27" t="s">
        <v>18</v>
      </c>
      <c r="AC6" s="27" t="s">
        <v>19</v>
      </c>
      <c r="AD6" s="27" t="s">
        <v>20</v>
      </c>
      <c r="AE6" s="27" t="s">
        <v>21</v>
      </c>
      <c r="AF6" s="27" t="s">
        <v>25</v>
      </c>
    </row>
    <row r="7" spans="2:32" ht="13.5" hidden="1">
      <c r="B7" s="54" t="s">
        <v>14</v>
      </c>
      <c r="C7" s="54">
        <v>2022</v>
      </c>
      <c r="D7" s="55">
        <v>44578</v>
      </c>
      <c r="E7" s="55" t="s">
        <v>15</v>
      </c>
      <c r="F7" s="56" t="s">
        <v>26</v>
      </c>
      <c r="G7" s="57">
        <v>47</v>
      </c>
      <c r="I7" s="58" t="s">
        <v>14</v>
      </c>
      <c r="J7" s="58">
        <v>2022</v>
      </c>
      <c r="K7" s="59">
        <v>44579</v>
      </c>
      <c r="L7" s="55" t="s">
        <v>15</v>
      </c>
      <c r="M7" s="60" t="s">
        <v>16</v>
      </c>
      <c r="N7" s="61">
        <v>37</v>
      </c>
      <c r="P7" s="27" t="s">
        <v>27</v>
      </c>
      <c r="Q7" s="27">
        <v>81</v>
      </c>
      <c r="W7" s="27">
        <v>81</v>
      </c>
      <c r="Y7" s="62" t="s">
        <v>28</v>
      </c>
      <c r="AA7" s="27">
        <v>19</v>
      </c>
      <c r="AB7" s="27">
        <v>16</v>
      </c>
      <c r="AC7" s="27">
        <v>15</v>
      </c>
      <c r="AD7" s="27">
        <v>8</v>
      </c>
      <c r="AF7" s="27">
        <v>58</v>
      </c>
    </row>
    <row r="8" spans="2:32" ht="13.5" hidden="1">
      <c r="B8" s="54" t="s">
        <v>14</v>
      </c>
      <c r="C8" s="54">
        <v>2022</v>
      </c>
      <c r="D8" s="55">
        <v>44578</v>
      </c>
      <c r="E8" s="55" t="s">
        <v>15</v>
      </c>
      <c r="F8" s="56" t="s">
        <v>29</v>
      </c>
      <c r="G8" s="57">
        <v>63</v>
      </c>
      <c r="I8" s="58" t="s">
        <v>14</v>
      </c>
      <c r="J8" s="58">
        <v>2022</v>
      </c>
      <c r="K8" s="59">
        <v>44580</v>
      </c>
      <c r="L8" s="55" t="s">
        <v>15</v>
      </c>
      <c r="M8" s="60" t="s">
        <v>30</v>
      </c>
      <c r="N8" s="61">
        <v>360</v>
      </c>
      <c r="P8" s="27" t="s">
        <v>31</v>
      </c>
      <c r="Q8" s="27">
        <v>164</v>
      </c>
      <c r="R8" s="27">
        <v>1658</v>
      </c>
      <c r="S8" s="27">
        <v>1667</v>
      </c>
      <c r="T8" s="27">
        <v>2219</v>
      </c>
      <c r="U8" s="27">
        <v>1497</v>
      </c>
      <c r="V8" s="27">
        <v>730.5</v>
      </c>
      <c r="W8" s="27">
        <v>7935.5</v>
      </c>
      <c r="Y8" s="62" t="s">
        <v>16</v>
      </c>
      <c r="Z8" s="27">
        <v>276</v>
      </c>
      <c r="AA8" s="27">
        <v>359</v>
      </c>
      <c r="AB8" s="27">
        <v>562</v>
      </c>
      <c r="AC8" s="27">
        <v>385</v>
      </c>
      <c r="AD8" s="27">
        <v>568</v>
      </c>
      <c r="AE8" s="27">
        <v>31</v>
      </c>
      <c r="AF8" s="27">
        <v>2181</v>
      </c>
    </row>
    <row r="9" spans="2:32" ht="13.5" hidden="1">
      <c r="B9" s="54" t="s">
        <v>14</v>
      </c>
      <c r="C9" s="54">
        <v>2022</v>
      </c>
      <c r="D9" s="55">
        <v>44579</v>
      </c>
      <c r="E9" s="55" t="s">
        <v>15</v>
      </c>
      <c r="F9" s="56" t="s">
        <v>16</v>
      </c>
      <c r="G9" s="57">
        <v>37</v>
      </c>
      <c r="I9" s="58" t="s">
        <v>14</v>
      </c>
      <c r="J9" s="58">
        <v>2022</v>
      </c>
      <c r="K9" s="59">
        <v>44580</v>
      </c>
      <c r="L9" s="55" t="s">
        <v>15</v>
      </c>
      <c r="M9" s="60" t="s">
        <v>16</v>
      </c>
      <c r="N9" s="61">
        <v>46</v>
      </c>
      <c r="P9" s="27" t="s">
        <v>23</v>
      </c>
      <c r="Q9" s="27">
        <v>245</v>
      </c>
      <c r="R9" s="27">
        <v>1658</v>
      </c>
      <c r="S9" s="27">
        <v>1667</v>
      </c>
      <c r="T9" s="27">
        <v>2219</v>
      </c>
      <c r="U9" s="27">
        <v>1497</v>
      </c>
      <c r="V9" s="27">
        <v>730.5</v>
      </c>
      <c r="W9" s="27">
        <v>8016.5</v>
      </c>
      <c r="Y9" s="62" t="s">
        <v>32</v>
      </c>
      <c r="AA9" s="27">
        <v>85</v>
      </c>
      <c r="AB9" s="27">
        <v>70</v>
      </c>
      <c r="AC9" s="27">
        <v>66</v>
      </c>
      <c r="AD9" s="27">
        <v>79</v>
      </c>
      <c r="AF9" s="27">
        <v>300</v>
      </c>
    </row>
    <row r="10" spans="2:32" ht="13.5" hidden="1">
      <c r="B10" s="54" t="s">
        <v>14</v>
      </c>
      <c r="C10" s="54">
        <v>2022</v>
      </c>
      <c r="D10" s="55">
        <v>44579</v>
      </c>
      <c r="E10" s="55" t="s">
        <v>15</v>
      </c>
      <c r="F10" s="56" t="s">
        <v>26</v>
      </c>
      <c r="G10" s="57">
        <v>25</v>
      </c>
      <c r="I10" s="58" t="s">
        <v>14</v>
      </c>
      <c r="J10" s="58">
        <v>2022</v>
      </c>
      <c r="K10" s="59">
        <v>44582</v>
      </c>
      <c r="L10" s="55" t="s">
        <v>15</v>
      </c>
      <c r="M10" s="60" t="s">
        <v>16</v>
      </c>
      <c r="N10" s="61">
        <v>25</v>
      </c>
      <c r="Y10" s="62" t="s">
        <v>33</v>
      </c>
      <c r="AA10" s="27">
        <v>20</v>
      </c>
      <c r="AB10" s="27">
        <v>18</v>
      </c>
      <c r="AC10" s="27">
        <v>17</v>
      </c>
      <c r="AD10" s="27">
        <v>19</v>
      </c>
      <c r="AF10" s="27">
        <v>74</v>
      </c>
    </row>
    <row r="11" spans="2:32" ht="13.5" hidden="1">
      <c r="B11" s="54" t="s">
        <v>14</v>
      </c>
      <c r="C11" s="54">
        <v>2022</v>
      </c>
      <c r="D11" s="55">
        <v>44579</v>
      </c>
      <c r="E11" s="55" t="s">
        <v>15</v>
      </c>
      <c r="F11" s="56" t="s">
        <v>29</v>
      </c>
      <c r="G11" s="57">
        <v>60</v>
      </c>
      <c r="I11" s="58" t="s">
        <v>14</v>
      </c>
      <c r="J11" s="58">
        <v>2022</v>
      </c>
      <c r="K11" s="59">
        <v>44586</v>
      </c>
      <c r="L11" s="55" t="s">
        <v>15</v>
      </c>
      <c r="M11" s="60" t="s">
        <v>16</v>
      </c>
      <c r="N11" s="61">
        <v>38</v>
      </c>
      <c r="Y11" s="62" t="s">
        <v>30</v>
      </c>
      <c r="Z11" s="27">
        <v>545</v>
      </c>
      <c r="AA11" s="27">
        <v>416</v>
      </c>
      <c r="AB11" s="27">
        <v>612</v>
      </c>
      <c r="AC11" s="27">
        <v>306</v>
      </c>
      <c r="AD11" s="27">
        <v>666</v>
      </c>
      <c r="AE11" s="27">
        <v>74</v>
      </c>
      <c r="AF11" s="27">
        <v>2619</v>
      </c>
    </row>
    <row r="12" spans="2:32" ht="13.5" hidden="1">
      <c r="B12" s="54" t="s">
        <v>14</v>
      </c>
      <c r="C12" s="54">
        <v>2022</v>
      </c>
      <c r="D12" s="55">
        <v>44580</v>
      </c>
      <c r="E12" s="55" t="s">
        <v>15</v>
      </c>
      <c r="F12" s="56" t="s">
        <v>30</v>
      </c>
      <c r="G12" s="57">
        <v>360</v>
      </c>
      <c r="I12" s="58" t="s">
        <v>14</v>
      </c>
      <c r="J12" s="58">
        <v>2022</v>
      </c>
      <c r="K12" s="59">
        <v>44587</v>
      </c>
      <c r="L12" s="55" t="s">
        <v>15</v>
      </c>
      <c r="M12" s="60" t="s">
        <v>16</v>
      </c>
      <c r="N12" s="61">
        <v>20</v>
      </c>
      <c r="Y12" s="62" t="s">
        <v>34</v>
      </c>
      <c r="AA12" s="27">
        <v>78</v>
      </c>
      <c r="AB12" s="27">
        <v>70.5</v>
      </c>
      <c r="AC12" s="27">
        <v>59</v>
      </c>
      <c r="AD12" s="27">
        <v>96</v>
      </c>
      <c r="AF12" s="27">
        <v>303.5</v>
      </c>
    </row>
    <row r="13" spans="2:32" ht="13.5" hidden="1">
      <c r="B13" s="54" t="s">
        <v>14</v>
      </c>
      <c r="C13" s="54">
        <v>2022</v>
      </c>
      <c r="D13" s="55">
        <v>44580</v>
      </c>
      <c r="E13" s="55" t="s">
        <v>15</v>
      </c>
      <c r="F13" s="56" t="s">
        <v>16</v>
      </c>
      <c r="G13" s="57">
        <v>46</v>
      </c>
      <c r="I13" s="58" t="s">
        <v>14</v>
      </c>
      <c r="J13" s="58">
        <v>2022</v>
      </c>
      <c r="K13" s="59">
        <v>44588</v>
      </c>
      <c r="L13" s="55" t="s">
        <v>15</v>
      </c>
      <c r="M13" s="60" t="s">
        <v>30</v>
      </c>
      <c r="N13" s="61">
        <v>185</v>
      </c>
      <c r="Y13" s="62" t="s">
        <v>35</v>
      </c>
      <c r="AA13" s="27">
        <v>90</v>
      </c>
      <c r="AB13" s="27">
        <v>61.5</v>
      </c>
      <c r="AC13" s="27">
        <v>54</v>
      </c>
      <c r="AD13" s="27">
        <v>76</v>
      </c>
      <c r="AF13" s="27">
        <v>281.5</v>
      </c>
    </row>
    <row r="14" spans="2:32" ht="13.5" hidden="1">
      <c r="B14" s="54" t="s">
        <v>14</v>
      </c>
      <c r="C14" s="54">
        <v>2022</v>
      </c>
      <c r="D14" s="55">
        <v>44580</v>
      </c>
      <c r="E14" s="55" t="s">
        <v>15</v>
      </c>
      <c r="F14" s="56" t="s">
        <v>26</v>
      </c>
      <c r="G14" s="57">
        <v>34</v>
      </c>
      <c r="I14" s="58" t="s">
        <v>14</v>
      </c>
      <c r="J14" s="58">
        <v>2022</v>
      </c>
      <c r="K14" s="59">
        <v>44588</v>
      </c>
      <c r="L14" s="55" t="s">
        <v>15</v>
      </c>
      <c r="M14" s="60" t="s">
        <v>16</v>
      </c>
      <c r="N14" s="61">
        <v>45</v>
      </c>
      <c r="Y14" s="62" t="s">
        <v>36</v>
      </c>
      <c r="AA14" s="27">
        <v>45</v>
      </c>
      <c r="AB14" s="27">
        <v>39</v>
      </c>
      <c r="AC14" s="27">
        <v>50</v>
      </c>
      <c r="AD14" s="27">
        <v>34</v>
      </c>
      <c r="AF14" s="27">
        <v>168</v>
      </c>
    </row>
    <row r="15" spans="2:32" ht="13.5" hidden="1">
      <c r="B15" s="54" t="s">
        <v>14</v>
      </c>
      <c r="C15" s="54">
        <v>2022</v>
      </c>
      <c r="D15" s="55">
        <v>44580</v>
      </c>
      <c r="E15" s="55" t="s">
        <v>15</v>
      </c>
      <c r="F15" s="56" t="s">
        <v>29</v>
      </c>
      <c r="G15" s="57">
        <v>21</v>
      </c>
      <c r="I15" s="58" t="s">
        <v>14</v>
      </c>
      <c r="J15" s="58">
        <v>2022</v>
      </c>
      <c r="K15" s="59">
        <v>44589</v>
      </c>
      <c r="L15" s="55" t="s">
        <v>15</v>
      </c>
      <c r="M15" s="60" t="s">
        <v>16</v>
      </c>
      <c r="N15" s="61">
        <v>15</v>
      </c>
      <c r="Y15" s="62" t="s">
        <v>37</v>
      </c>
      <c r="AA15" s="27">
        <v>45</v>
      </c>
      <c r="AB15" s="27">
        <v>46</v>
      </c>
      <c r="AC15" s="27">
        <v>34</v>
      </c>
      <c r="AD15" s="27">
        <v>52</v>
      </c>
      <c r="AF15" s="27">
        <v>177</v>
      </c>
    </row>
    <row r="16" spans="2:32" ht="13.5" hidden="1">
      <c r="B16" s="54" t="s">
        <v>14</v>
      </c>
      <c r="C16" s="54">
        <v>2022</v>
      </c>
      <c r="D16" s="55">
        <v>44582</v>
      </c>
      <c r="E16" s="55" t="s">
        <v>15</v>
      </c>
      <c r="F16" s="56" t="s">
        <v>30</v>
      </c>
      <c r="G16" s="57">
        <v>200</v>
      </c>
      <c r="I16" s="58" t="s">
        <v>14</v>
      </c>
      <c r="J16" s="58">
        <v>2022</v>
      </c>
      <c r="K16" s="59">
        <v>44592</v>
      </c>
      <c r="L16" s="55" t="s">
        <v>15</v>
      </c>
      <c r="M16" s="60" t="s">
        <v>16</v>
      </c>
      <c r="N16" s="61">
        <v>5</v>
      </c>
      <c r="Y16" s="62" t="s">
        <v>29</v>
      </c>
      <c r="Z16" s="27">
        <v>234</v>
      </c>
      <c r="AA16" s="27">
        <v>105</v>
      </c>
      <c r="AB16" s="27">
        <v>246</v>
      </c>
      <c r="AC16" s="27">
        <v>237</v>
      </c>
      <c r="AD16" s="27">
        <v>290</v>
      </c>
      <c r="AE16" s="27">
        <v>20</v>
      </c>
      <c r="AF16" s="27">
        <v>1132</v>
      </c>
    </row>
    <row r="17" spans="2:32" ht="13.5" hidden="1">
      <c r="B17" s="54" t="s">
        <v>14</v>
      </c>
      <c r="C17" s="54">
        <v>2022</v>
      </c>
      <c r="D17" s="55">
        <v>44582</v>
      </c>
      <c r="E17" s="55" t="s">
        <v>15</v>
      </c>
      <c r="F17" s="56" t="s">
        <v>16</v>
      </c>
      <c r="G17" s="57">
        <v>25</v>
      </c>
      <c r="I17" s="63" t="s">
        <v>14</v>
      </c>
      <c r="J17" s="63">
        <v>2022</v>
      </c>
      <c r="K17" s="64">
        <v>44592</v>
      </c>
      <c r="L17" s="55" t="s">
        <v>15</v>
      </c>
      <c r="M17" s="65" t="s">
        <v>38</v>
      </c>
      <c r="N17" s="66">
        <v>14</v>
      </c>
      <c r="Y17" s="62" t="s">
        <v>38</v>
      </c>
      <c r="Z17" s="27">
        <v>14</v>
      </c>
      <c r="AA17" s="27">
        <v>126</v>
      </c>
      <c r="AB17" s="27">
        <v>92</v>
      </c>
      <c r="AC17" s="27">
        <v>80</v>
      </c>
      <c r="AD17" s="27">
        <v>93</v>
      </c>
      <c r="AF17" s="27">
        <v>405</v>
      </c>
    </row>
    <row r="18" spans="2:32" ht="13.5" hidden="1">
      <c r="B18" s="54" t="s">
        <v>14</v>
      </c>
      <c r="C18" s="54">
        <v>2022</v>
      </c>
      <c r="D18" s="55">
        <v>44582</v>
      </c>
      <c r="E18" s="55" t="s">
        <v>15</v>
      </c>
      <c r="F18" s="56" t="s">
        <v>26</v>
      </c>
      <c r="G18" s="57">
        <v>30</v>
      </c>
      <c r="I18" s="58" t="s">
        <v>14</v>
      </c>
      <c r="J18" s="58">
        <v>2022</v>
      </c>
      <c r="K18" s="59">
        <v>44592</v>
      </c>
      <c r="L18" s="55" t="s">
        <v>15</v>
      </c>
      <c r="M18" s="60" t="s">
        <v>29</v>
      </c>
      <c r="N18" s="61">
        <v>234</v>
      </c>
      <c r="Y18" s="62" t="s">
        <v>25</v>
      </c>
      <c r="Z18" s="27">
        <v>1069</v>
      </c>
      <c r="AA18" s="27">
        <v>1388</v>
      </c>
      <c r="AB18" s="27">
        <v>1833</v>
      </c>
      <c r="AC18" s="27">
        <v>1303</v>
      </c>
      <c r="AD18" s="27">
        <v>1981</v>
      </c>
      <c r="AE18" s="27">
        <v>125</v>
      </c>
      <c r="AF18" s="27">
        <v>7699</v>
      </c>
    </row>
    <row r="19" spans="2:32" ht="13.5" hidden="1">
      <c r="B19" s="54" t="s">
        <v>14</v>
      </c>
      <c r="C19" s="54">
        <v>2022</v>
      </c>
      <c r="D19" s="55">
        <v>44582</v>
      </c>
      <c r="E19" s="55" t="s">
        <v>15</v>
      </c>
      <c r="F19" s="56" t="s">
        <v>29</v>
      </c>
      <c r="G19" s="57">
        <v>9</v>
      </c>
      <c r="I19" s="58" t="s">
        <v>17</v>
      </c>
      <c r="J19" s="58">
        <v>2022</v>
      </c>
      <c r="K19" s="59">
        <v>44593</v>
      </c>
      <c r="L19" s="55" t="s">
        <v>15</v>
      </c>
      <c r="M19" s="60" t="s">
        <v>16</v>
      </c>
      <c r="N19" s="61">
        <v>49</v>
      </c>
    </row>
    <row r="20" spans="2:32" ht="13.5" hidden="1">
      <c r="B20" s="54" t="s">
        <v>14</v>
      </c>
      <c r="C20" s="54">
        <v>2022</v>
      </c>
      <c r="D20" s="55">
        <v>44585</v>
      </c>
      <c r="E20" s="55" t="s">
        <v>15</v>
      </c>
      <c r="F20" s="56" t="s">
        <v>16</v>
      </c>
      <c r="G20" s="57">
        <v>21</v>
      </c>
      <c r="I20" s="58" t="s">
        <v>17</v>
      </c>
      <c r="J20" s="58">
        <v>2022</v>
      </c>
      <c r="K20" s="59">
        <v>44594</v>
      </c>
      <c r="L20" s="55" t="s">
        <v>15</v>
      </c>
      <c r="M20" s="60" t="s">
        <v>30</v>
      </c>
      <c r="N20" s="61">
        <v>225</v>
      </c>
      <c r="Y20" s="27" t="s">
        <v>3</v>
      </c>
      <c r="Z20" s="62">
        <v>2022</v>
      </c>
    </row>
    <row r="21" spans="2:32" ht="13.5" hidden="1">
      <c r="B21" s="54" t="s">
        <v>14</v>
      </c>
      <c r="C21" s="54">
        <v>2022</v>
      </c>
      <c r="D21" s="55">
        <v>44585</v>
      </c>
      <c r="E21" s="55" t="s">
        <v>15</v>
      </c>
      <c r="F21" s="56" t="s">
        <v>26</v>
      </c>
      <c r="G21" s="57">
        <v>12</v>
      </c>
      <c r="I21" s="58" t="s">
        <v>17</v>
      </c>
      <c r="J21" s="58">
        <v>2022</v>
      </c>
      <c r="K21" s="59">
        <v>44594</v>
      </c>
      <c r="L21" s="55" t="s">
        <v>15</v>
      </c>
      <c r="M21" s="60" t="s">
        <v>16</v>
      </c>
      <c r="N21" s="61">
        <v>38</v>
      </c>
      <c r="P21" s="27" t="s">
        <v>3</v>
      </c>
      <c r="Q21" s="62">
        <v>2022</v>
      </c>
    </row>
    <row r="22" spans="2:32" ht="13.5" hidden="1">
      <c r="B22" s="54" t="s">
        <v>14</v>
      </c>
      <c r="C22" s="54">
        <v>2022</v>
      </c>
      <c r="D22" s="55">
        <v>44585</v>
      </c>
      <c r="E22" s="55" t="s">
        <v>15</v>
      </c>
      <c r="F22" s="56" t="s">
        <v>29</v>
      </c>
      <c r="G22" s="57">
        <v>15</v>
      </c>
      <c r="I22" s="58" t="s">
        <v>17</v>
      </c>
      <c r="J22" s="58">
        <v>2022</v>
      </c>
      <c r="K22" s="59">
        <v>44595</v>
      </c>
      <c r="L22" s="55" t="s">
        <v>15</v>
      </c>
      <c r="M22" s="60" t="s">
        <v>16</v>
      </c>
      <c r="N22" s="61">
        <v>30</v>
      </c>
      <c r="Y22" s="27" t="s">
        <v>24</v>
      </c>
      <c r="Z22" s="27" t="s">
        <v>12</v>
      </c>
    </row>
    <row r="23" spans="2:32" ht="51.75" hidden="1">
      <c r="B23" s="54" t="s">
        <v>14</v>
      </c>
      <c r="C23" s="54">
        <v>2022</v>
      </c>
      <c r="D23" s="55">
        <v>44586</v>
      </c>
      <c r="E23" s="55" t="s">
        <v>15</v>
      </c>
      <c r="F23" s="56" t="s">
        <v>30</v>
      </c>
      <c r="G23" s="57">
        <v>210</v>
      </c>
      <c r="I23" s="58" t="s">
        <v>17</v>
      </c>
      <c r="J23" s="58">
        <v>2022</v>
      </c>
      <c r="K23" s="59">
        <v>44596</v>
      </c>
      <c r="L23" s="55" t="s">
        <v>15</v>
      </c>
      <c r="M23" s="60" t="s">
        <v>16</v>
      </c>
      <c r="N23" s="61">
        <v>14</v>
      </c>
      <c r="P23" s="27" t="s">
        <v>24</v>
      </c>
      <c r="Q23" s="50" t="s">
        <v>11</v>
      </c>
      <c r="Y23" s="62" t="s">
        <v>28</v>
      </c>
      <c r="Z23" s="27">
        <v>58</v>
      </c>
    </row>
    <row r="24" spans="2:32" ht="13.5" hidden="1">
      <c r="B24" s="54" t="s">
        <v>14</v>
      </c>
      <c r="C24" s="54">
        <v>2022</v>
      </c>
      <c r="D24" s="55">
        <v>44586</v>
      </c>
      <c r="E24" s="55" t="s">
        <v>15</v>
      </c>
      <c r="F24" s="56" t="s">
        <v>16</v>
      </c>
      <c r="G24" s="57">
        <v>38</v>
      </c>
      <c r="I24" s="58" t="s">
        <v>17</v>
      </c>
      <c r="J24" s="58">
        <v>2022</v>
      </c>
      <c r="K24" s="59">
        <v>44599</v>
      </c>
      <c r="L24" s="55" t="s">
        <v>15</v>
      </c>
      <c r="M24" s="60" t="s">
        <v>30</v>
      </c>
      <c r="N24" s="61">
        <v>65</v>
      </c>
      <c r="P24" s="62" t="s">
        <v>39</v>
      </c>
      <c r="Q24" s="27">
        <v>405</v>
      </c>
      <c r="Y24" s="62" t="s">
        <v>16</v>
      </c>
      <c r="Z24" s="27">
        <v>2181</v>
      </c>
    </row>
    <row r="25" spans="2:32" ht="13.5" hidden="1">
      <c r="B25" s="54" t="s">
        <v>14</v>
      </c>
      <c r="C25" s="54">
        <v>2022</v>
      </c>
      <c r="D25" s="55">
        <v>44586</v>
      </c>
      <c r="E25" s="55" t="s">
        <v>15</v>
      </c>
      <c r="F25" s="56" t="s">
        <v>26</v>
      </c>
      <c r="G25" s="57">
        <v>27</v>
      </c>
      <c r="I25" s="58" t="s">
        <v>17</v>
      </c>
      <c r="J25" s="58">
        <v>2022</v>
      </c>
      <c r="K25" s="59">
        <v>44599</v>
      </c>
      <c r="L25" s="55" t="s">
        <v>15</v>
      </c>
      <c r="M25" s="60" t="s">
        <v>16</v>
      </c>
      <c r="N25" s="61">
        <v>15</v>
      </c>
      <c r="P25" s="62" t="s">
        <v>16</v>
      </c>
      <c r="Q25" s="27">
        <v>2957</v>
      </c>
      <c r="Y25" s="62" t="s">
        <v>32</v>
      </c>
      <c r="Z25" s="27">
        <v>300</v>
      </c>
    </row>
    <row r="26" spans="2:32" ht="13.5" hidden="1">
      <c r="B26" s="54" t="s">
        <v>14</v>
      </c>
      <c r="C26" s="54">
        <v>2022</v>
      </c>
      <c r="D26" s="55">
        <v>44586</v>
      </c>
      <c r="E26" s="55" t="s">
        <v>15</v>
      </c>
      <c r="F26" s="56" t="s">
        <v>29</v>
      </c>
      <c r="G26" s="57">
        <v>6</v>
      </c>
      <c r="I26" s="58" t="s">
        <v>17</v>
      </c>
      <c r="J26" s="58">
        <v>2022</v>
      </c>
      <c r="K26" s="59">
        <v>44600</v>
      </c>
      <c r="L26" s="55" t="s">
        <v>15</v>
      </c>
      <c r="M26" s="60" t="s">
        <v>16</v>
      </c>
      <c r="N26" s="61">
        <v>7</v>
      </c>
      <c r="P26" s="62" t="s">
        <v>31</v>
      </c>
      <c r="Q26" s="27">
        <v>7935.5</v>
      </c>
      <c r="Y26" s="62" t="s">
        <v>33</v>
      </c>
      <c r="Z26" s="27">
        <v>74</v>
      </c>
    </row>
    <row r="27" spans="2:32" ht="13.5" hidden="1">
      <c r="B27" s="54" t="s">
        <v>14</v>
      </c>
      <c r="C27" s="54">
        <v>2022</v>
      </c>
      <c r="D27" s="55">
        <v>44587</v>
      </c>
      <c r="E27" s="55" t="s">
        <v>15</v>
      </c>
      <c r="F27" s="56" t="s">
        <v>16</v>
      </c>
      <c r="G27" s="57">
        <v>20</v>
      </c>
      <c r="I27" s="58" t="s">
        <v>17</v>
      </c>
      <c r="J27" s="58">
        <v>2022</v>
      </c>
      <c r="K27" s="59">
        <v>44601</v>
      </c>
      <c r="L27" s="55" t="s">
        <v>15</v>
      </c>
      <c r="M27" s="60" t="s">
        <v>34</v>
      </c>
      <c r="N27" s="61">
        <v>35</v>
      </c>
      <c r="P27" s="62" t="s">
        <v>27</v>
      </c>
      <c r="Q27" s="27">
        <v>81</v>
      </c>
      <c r="Y27" s="62" t="s">
        <v>30</v>
      </c>
      <c r="Z27" s="27">
        <v>2619</v>
      </c>
    </row>
    <row r="28" spans="2:32" ht="13.5" hidden="1">
      <c r="B28" s="54" t="s">
        <v>14</v>
      </c>
      <c r="C28" s="54">
        <v>2022</v>
      </c>
      <c r="D28" s="55">
        <v>44587</v>
      </c>
      <c r="E28" s="55" t="s">
        <v>15</v>
      </c>
      <c r="F28" s="56" t="s">
        <v>26</v>
      </c>
      <c r="G28" s="57">
        <v>10</v>
      </c>
      <c r="I28" s="58" t="s">
        <v>17</v>
      </c>
      <c r="J28" s="58">
        <v>2022</v>
      </c>
      <c r="K28" s="59">
        <v>44601</v>
      </c>
      <c r="L28" s="55" t="s">
        <v>15</v>
      </c>
      <c r="M28" s="60" t="s">
        <v>35</v>
      </c>
      <c r="N28" s="61">
        <v>40</v>
      </c>
      <c r="P28" s="62" t="s">
        <v>40</v>
      </c>
      <c r="Q28" s="27">
        <v>242</v>
      </c>
      <c r="Y28" s="62" t="s">
        <v>34</v>
      </c>
      <c r="Z28" s="27">
        <v>303.5</v>
      </c>
    </row>
    <row r="29" spans="2:32" ht="18" hidden="1" customHeight="1">
      <c r="B29" s="54" t="s">
        <v>14</v>
      </c>
      <c r="C29" s="54">
        <v>2022</v>
      </c>
      <c r="D29" s="55">
        <v>44587</v>
      </c>
      <c r="E29" s="55" t="s">
        <v>15</v>
      </c>
      <c r="F29" s="56" t="s">
        <v>29</v>
      </c>
      <c r="G29" s="57">
        <v>20</v>
      </c>
      <c r="I29" s="58" t="s">
        <v>17</v>
      </c>
      <c r="J29" s="58">
        <v>2022</v>
      </c>
      <c r="K29" s="59">
        <v>44601</v>
      </c>
      <c r="L29" s="55" t="s">
        <v>15</v>
      </c>
      <c r="M29" s="60" t="s">
        <v>36</v>
      </c>
      <c r="N29" s="61">
        <v>15</v>
      </c>
      <c r="P29" s="62" t="s">
        <v>41</v>
      </c>
      <c r="Q29" s="27">
        <v>234</v>
      </c>
      <c r="Y29" s="62" t="s">
        <v>35</v>
      </c>
      <c r="Z29" s="27">
        <v>281.5</v>
      </c>
    </row>
    <row r="30" spans="2:32" ht="13.5" hidden="1">
      <c r="B30" s="54" t="s">
        <v>14</v>
      </c>
      <c r="C30" s="54">
        <v>2022</v>
      </c>
      <c r="D30" s="55">
        <v>44588</v>
      </c>
      <c r="E30" s="55" t="s">
        <v>15</v>
      </c>
      <c r="F30" s="56" t="s">
        <v>30</v>
      </c>
      <c r="G30" s="57">
        <v>185</v>
      </c>
      <c r="I30" s="58" t="s">
        <v>17</v>
      </c>
      <c r="J30" s="58">
        <v>2022</v>
      </c>
      <c r="K30" s="59">
        <v>44601</v>
      </c>
      <c r="L30" s="55" t="s">
        <v>15</v>
      </c>
      <c r="M30" s="60" t="s">
        <v>37</v>
      </c>
      <c r="N30" s="61">
        <v>14</v>
      </c>
      <c r="P30" s="62" t="s">
        <v>42</v>
      </c>
      <c r="Q30" s="27">
        <v>589.5</v>
      </c>
      <c r="Y30" s="62" t="s">
        <v>36</v>
      </c>
      <c r="Z30" s="27">
        <v>168</v>
      </c>
    </row>
    <row r="31" spans="2:32" ht="13.5" hidden="1">
      <c r="B31" s="54" t="s">
        <v>14</v>
      </c>
      <c r="C31" s="54">
        <v>2022</v>
      </c>
      <c r="D31" s="55">
        <v>44588</v>
      </c>
      <c r="E31" s="55" t="s">
        <v>15</v>
      </c>
      <c r="F31" s="56" t="s">
        <v>16</v>
      </c>
      <c r="G31" s="57">
        <v>45</v>
      </c>
      <c r="I31" s="58" t="s">
        <v>17</v>
      </c>
      <c r="J31" s="58">
        <v>2022</v>
      </c>
      <c r="K31" s="59">
        <v>44601</v>
      </c>
      <c r="L31" s="55" t="s">
        <v>15</v>
      </c>
      <c r="M31" s="60" t="s">
        <v>32</v>
      </c>
      <c r="N31" s="61">
        <v>22</v>
      </c>
      <c r="P31" s="62" t="s">
        <v>30</v>
      </c>
      <c r="Q31" s="27">
        <v>8038</v>
      </c>
      <c r="Y31" s="62" t="s">
        <v>37</v>
      </c>
      <c r="Z31" s="27">
        <v>177</v>
      </c>
    </row>
    <row r="32" spans="2:32" ht="13.5" hidden="1">
      <c r="B32" s="54" t="s">
        <v>14</v>
      </c>
      <c r="C32" s="54">
        <v>2022</v>
      </c>
      <c r="D32" s="55">
        <v>44588</v>
      </c>
      <c r="E32" s="55" t="s">
        <v>15</v>
      </c>
      <c r="F32" s="56" t="s">
        <v>26</v>
      </c>
      <c r="G32" s="57">
        <v>21</v>
      </c>
      <c r="I32" s="58" t="s">
        <v>17</v>
      </c>
      <c r="J32" s="58">
        <v>2022</v>
      </c>
      <c r="K32" s="59">
        <v>44601</v>
      </c>
      <c r="L32" s="55" t="s">
        <v>15</v>
      </c>
      <c r="M32" s="60" t="s">
        <v>28</v>
      </c>
      <c r="N32" s="61">
        <v>6</v>
      </c>
      <c r="P32" s="62" t="s">
        <v>26</v>
      </c>
      <c r="Q32" s="27">
        <v>2234.5</v>
      </c>
      <c r="Y32" s="62" t="s">
        <v>29</v>
      </c>
      <c r="Z32" s="27">
        <v>1132</v>
      </c>
    </row>
    <row r="33" spans="2:26" ht="13.5" hidden="1">
      <c r="B33" s="54" t="s">
        <v>14</v>
      </c>
      <c r="C33" s="54">
        <v>2022</v>
      </c>
      <c r="D33" s="55">
        <v>44589</v>
      </c>
      <c r="E33" s="55" t="s">
        <v>15</v>
      </c>
      <c r="F33" s="56" t="s">
        <v>30</v>
      </c>
      <c r="G33" s="57">
        <v>200</v>
      </c>
      <c r="I33" s="58" t="s">
        <v>17</v>
      </c>
      <c r="J33" s="58">
        <v>2022</v>
      </c>
      <c r="K33" s="59">
        <v>44601</v>
      </c>
      <c r="L33" s="55" t="s">
        <v>15</v>
      </c>
      <c r="M33" s="60" t="s">
        <v>16</v>
      </c>
      <c r="N33" s="61">
        <v>10</v>
      </c>
      <c r="P33" s="62" t="s">
        <v>29</v>
      </c>
      <c r="Q33" s="27">
        <v>1564</v>
      </c>
      <c r="Y33" s="62" t="s">
        <v>38</v>
      </c>
      <c r="Z33" s="27">
        <v>405</v>
      </c>
    </row>
    <row r="34" spans="2:26" ht="13.5" hidden="1">
      <c r="B34" s="54" t="s">
        <v>14</v>
      </c>
      <c r="C34" s="54">
        <v>2022</v>
      </c>
      <c r="D34" s="55">
        <v>44589</v>
      </c>
      <c r="E34" s="55" t="s">
        <v>15</v>
      </c>
      <c r="F34" s="56" t="s">
        <v>16</v>
      </c>
      <c r="G34" s="57">
        <v>15</v>
      </c>
      <c r="I34" s="58" t="s">
        <v>17</v>
      </c>
      <c r="J34" s="58">
        <v>2022</v>
      </c>
      <c r="K34" s="59">
        <v>44601</v>
      </c>
      <c r="L34" s="55" t="s">
        <v>15</v>
      </c>
      <c r="M34" s="60" t="s">
        <v>38</v>
      </c>
      <c r="N34" s="61">
        <v>48</v>
      </c>
      <c r="P34" s="62" t="s">
        <v>43</v>
      </c>
      <c r="Q34" s="27">
        <v>4</v>
      </c>
      <c r="Y34" s="62" t="s">
        <v>25</v>
      </c>
      <c r="Z34" s="27">
        <v>7699</v>
      </c>
    </row>
    <row r="35" spans="2:26" ht="13.5" hidden="1">
      <c r="B35" s="54" t="s">
        <v>14</v>
      </c>
      <c r="C35" s="54">
        <v>2022</v>
      </c>
      <c r="D35" s="55">
        <v>44589</v>
      </c>
      <c r="E35" s="55" t="s">
        <v>15</v>
      </c>
      <c r="F35" s="56" t="s">
        <v>26</v>
      </c>
      <c r="G35" s="57">
        <v>16</v>
      </c>
      <c r="I35" s="58" t="s">
        <v>17</v>
      </c>
      <c r="J35" s="58">
        <v>2022</v>
      </c>
      <c r="K35" s="59">
        <v>44601</v>
      </c>
      <c r="L35" s="55" t="s">
        <v>15</v>
      </c>
      <c r="M35" s="60" t="s">
        <v>33</v>
      </c>
      <c r="N35" s="61">
        <v>8</v>
      </c>
      <c r="P35" s="62" t="s">
        <v>44</v>
      </c>
      <c r="Q35" s="27">
        <v>57.5</v>
      </c>
    </row>
    <row r="36" spans="2:26" ht="13.5" hidden="1">
      <c r="B36" s="54" t="s">
        <v>14</v>
      </c>
      <c r="C36" s="54">
        <v>2022</v>
      </c>
      <c r="D36" s="55">
        <v>44592</v>
      </c>
      <c r="E36" s="55" t="s">
        <v>15</v>
      </c>
      <c r="F36" s="56" t="s">
        <v>16</v>
      </c>
      <c r="G36" s="57">
        <v>5</v>
      </c>
      <c r="I36" s="58" t="s">
        <v>17</v>
      </c>
      <c r="J36" s="58">
        <v>2022</v>
      </c>
      <c r="K36" s="59">
        <v>44603</v>
      </c>
      <c r="L36" s="55" t="s">
        <v>15</v>
      </c>
      <c r="M36" s="60" t="s">
        <v>16</v>
      </c>
      <c r="N36" s="61">
        <v>19</v>
      </c>
      <c r="P36" s="62" t="s">
        <v>25</v>
      </c>
      <c r="Q36" s="27">
        <v>24342</v>
      </c>
    </row>
    <row r="37" spans="2:26" ht="13.5" hidden="1">
      <c r="B37" s="54" t="s">
        <v>14</v>
      </c>
      <c r="C37" s="54">
        <v>2022</v>
      </c>
      <c r="D37" s="55">
        <v>44592</v>
      </c>
      <c r="E37" s="55" t="s">
        <v>15</v>
      </c>
      <c r="F37" s="56" t="s">
        <v>26</v>
      </c>
      <c r="G37" s="57">
        <v>8</v>
      </c>
      <c r="I37" s="58" t="s">
        <v>17</v>
      </c>
      <c r="J37" s="58">
        <v>2022</v>
      </c>
      <c r="K37" s="59">
        <v>44606</v>
      </c>
      <c r="L37" s="55" t="s">
        <v>15</v>
      </c>
      <c r="M37" s="60" t="s">
        <v>16</v>
      </c>
      <c r="N37" s="61">
        <v>25</v>
      </c>
    </row>
    <row r="38" spans="2:26" ht="13.5" hidden="1">
      <c r="B38" s="54" t="s">
        <v>14</v>
      </c>
      <c r="C38" s="54">
        <v>2022</v>
      </c>
      <c r="D38" s="55">
        <v>44592</v>
      </c>
      <c r="E38" s="55" t="s">
        <v>15</v>
      </c>
      <c r="F38" s="56" t="s">
        <v>29</v>
      </c>
      <c r="G38" s="57">
        <v>10</v>
      </c>
      <c r="I38" s="58" t="s">
        <v>17</v>
      </c>
      <c r="J38" s="58">
        <v>2022</v>
      </c>
      <c r="K38" s="59">
        <v>44608</v>
      </c>
      <c r="L38" s="55" t="s">
        <v>15</v>
      </c>
      <c r="M38" s="60" t="s">
        <v>16</v>
      </c>
      <c r="N38" s="61">
        <v>39</v>
      </c>
    </row>
    <row r="39" spans="2:26" ht="13.5" hidden="1">
      <c r="B39" s="54" t="s">
        <v>17</v>
      </c>
      <c r="C39" s="54">
        <v>2022</v>
      </c>
      <c r="D39" s="55">
        <v>44593</v>
      </c>
      <c r="E39" s="55" t="s">
        <v>15</v>
      </c>
      <c r="F39" s="56" t="s">
        <v>16</v>
      </c>
      <c r="G39" s="57">
        <v>49</v>
      </c>
      <c r="I39" s="58" t="s">
        <v>17</v>
      </c>
      <c r="J39" s="58">
        <v>2022</v>
      </c>
      <c r="K39" s="59">
        <v>44608</v>
      </c>
      <c r="L39" s="55" t="s">
        <v>15</v>
      </c>
      <c r="M39" s="60" t="s">
        <v>38</v>
      </c>
      <c r="N39" s="61">
        <v>16</v>
      </c>
    </row>
    <row r="40" spans="2:26" ht="13.5" hidden="1">
      <c r="B40" s="54" t="s">
        <v>17</v>
      </c>
      <c r="C40" s="54">
        <v>2022</v>
      </c>
      <c r="D40" s="55">
        <v>44593</v>
      </c>
      <c r="E40" s="55" t="s">
        <v>15</v>
      </c>
      <c r="F40" s="56" t="s">
        <v>26</v>
      </c>
      <c r="G40" s="57">
        <v>8</v>
      </c>
      <c r="I40" s="58" t="s">
        <v>17</v>
      </c>
      <c r="J40" s="58">
        <v>2022</v>
      </c>
      <c r="K40" s="59">
        <v>44609</v>
      </c>
      <c r="L40" s="55" t="s">
        <v>15</v>
      </c>
      <c r="M40" s="60" t="s">
        <v>16</v>
      </c>
      <c r="N40" s="61">
        <v>33</v>
      </c>
    </row>
    <row r="41" spans="2:26" ht="13.5" hidden="1">
      <c r="B41" s="54" t="s">
        <v>17</v>
      </c>
      <c r="C41" s="54">
        <v>2022</v>
      </c>
      <c r="D41" s="55">
        <v>44593</v>
      </c>
      <c r="E41" s="55" t="s">
        <v>15</v>
      </c>
      <c r="F41" s="56" t="s">
        <v>29</v>
      </c>
      <c r="G41" s="57">
        <v>1</v>
      </c>
      <c r="I41" s="58" t="s">
        <v>17</v>
      </c>
      <c r="J41" s="58">
        <v>2022</v>
      </c>
      <c r="K41" s="59">
        <v>44610</v>
      </c>
      <c r="L41" s="55" t="s">
        <v>15</v>
      </c>
      <c r="M41" s="60" t="s">
        <v>34</v>
      </c>
      <c r="N41" s="61">
        <v>10</v>
      </c>
    </row>
    <row r="42" spans="2:26" ht="13.5" hidden="1">
      <c r="B42" s="54" t="s">
        <v>17</v>
      </c>
      <c r="C42" s="54">
        <v>2022</v>
      </c>
      <c r="D42" s="55">
        <v>44594</v>
      </c>
      <c r="E42" s="55" t="s">
        <v>15</v>
      </c>
      <c r="F42" s="56" t="s">
        <v>30</v>
      </c>
      <c r="G42" s="57">
        <v>225</v>
      </c>
      <c r="I42" s="58" t="s">
        <v>17</v>
      </c>
      <c r="J42" s="58">
        <v>2022</v>
      </c>
      <c r="K42" s="59">
        <v>44610</v>
      </c>
      <c r="L42" s="55" t="s">
        <v>15</v>
      </c>
      <c r="M42" s="60" t="s">
        <v>35</v>
      </c>
      <c r="N42" s="61">
        <v>19</v>
      </c>
    </row>
    <row r="43" spans="2:26" ht="26.25" hidden="1">
      <c r="B43" s="54" t="s">
        <v>17</v>
      </c>
      <c r="C43" s="54">
        <v>2022</v>
      </c>
      <c r="D43" s="55">
        <v>44594</v>
      </c>
      <c r="E43" s="55" t="s">
        <v>15</v>
      </c>
      <c r="F43" s="56" t="s">
        <v>16</v>
      </c>
      <c r="G43" s="57">
        <v>38</v>
      </c>
      <c r="I43" s="58" t="s">
        <v>17</v>
      </c>
      <c r="J43" s="58">
        <v>2022</v>
      </c>
      <c r="K43" s="59">
        <v>44610</v>
      </c>
      <c r="L43" s="55" t="s">
        <v>15</v>
      </c>
      <c r="M43" s="60" t="s">
        <v>36</v>
      </c>
      <c r="N43" s="61">
        <v>8</v>
      </c>
    </row>
    <row r="44" spans="2:26" ht="13.5" hidden="1">
      <c r="B44" s="54" t="s">
        <v>17</v>
      </c>
      <c r="C44" s="54">
        <v>2022</v>
      </c>
      <c r="D44" s="55">
        <v>44594</v>
      </c>
      <c r="E44" s="55" t="s">
        <v>15</v>
      </c>
      <c r="F44" s="56" t="s">
        <v>26</v>
      </c>
      <c r="G44" s="57">
        <v>24</v>
      </c>
      <c r="I44" s="58" t="s">
        <v>17</v>
      </c>
      <c r="J44" s="58">
        <v>2022</v>
      </c>
      <c r="K44" s="59">
        <v>44610</v>
      </c>
      <c r="L44" s="55" t="s">
        <v>15</v>
      </c>
      <c r="M44" s="60" t="s">
        <v>37</v>
      </c>
      <c r="N44" s="61">
        <v>8</v>
      </c>
    </row>
    <row r="45" spans="2:26" ht="13.5" hidden="1">
      <c r="B45" s="54" t="s">
        <v>17</v>
      </c>
      <c r="C45" s="54">
        <v>2022</v>
      </c>
      <c r="D45" s="55">
        <v>44594</v>
      </c>
      <c r="E45" s="55" t="s">
        <v>15</v>
      </c>
      <c r="F45" s="56" t="s">
        <v>29</v>
      </c>
      <c r="G45" s="57">
        <v>5</v>
      </c>
      <c r="I45" s="58" t="s">
        <v>17</v>
      </c>
      <c r="J45" s="58">
        <v>2022</v>
      </c>
      <c r="K45" s="59">
        <v>44610</v>
      </c>
      <c r="L45" s="55" t="s">
        <v>15</v>
      </c>
      <c r="M45" s="60" t="s">
        <v>32</v>
      </c>
      <c r="N45" s="61">
        <v>23</v>
      </c>
    </row>
    <row r="46" spans="2:26" ht="13.5" hidden="1">
      <c r="B46" s="54" t="s">
        <v>17</v>
      </c>
      <c r="C46" s="54">
        <v>2022</v>
      </c>
      <c r="D46" s="55">
        <v>44594</v>
      </c>
      <c r="E46" s="55" t="s">
        <v>15</v>
      </c>
      <c r="F46" s="56" t="s">
        <v>39</v>
      </c>
      <c r="G46" s="57">
        <v>3</v>
      </c>
      <c r="I46" s="58" t="s">
        <v>17</v>
      </c>
      <c r="J46" s="58">
        <v>2022</v>
      </c>
      <c r="K46" s="59">
        <v>44610</v>
      </c>
      <c r="L46" s="55" t="s">
        <v>15</v>
      </c>
      <c r="M46" s="60" t="s">
        <v>28</v>
      </c>
      <c r="N46" s="61">
        <v>7</v>
      </c>
    </row>
    <row r="47" spans="2:26" ht="13.5" hidden="1">
      <c r="B47" s="54" t="s">
        <v>17</v>
      </c>
      <c r="C47" s="54">
        <v>2022</v>
      </c>
      <c r="D47" s="55">
        <v>44595</v>
      </c>
      <c r="E47" s="55" t="s">
        <v>15</v>
      </c>
      <c r="F47" s="56" t="s">
        <v>16</v>
      </c>
      <c r="G47" s="57">
        <v>30</v>
      </c>
      <c r="I47" s="58" t="s">
        <v>17</v>
      </c>
      <c r="J47" s="58">
        <v>2022</v>
      </c>
      <c r="K47" s="59">
        <v>44610</v>
      </c>
      <c r="L47" s="55" t="s">
        <v>15</v>
      </c>
      <c r="M47" s="60" t="s">
        <v>30</v>
      </c>
      <c r="N47" s="61">
        <f>+N38</f>
        <v>39</v>
      </c>
    </row>
    <row r="48" spans="2:26" ht="13.5" hidden="1">
      <c r="B48" s="54" t="s">
        <v>17</v>
      </c>
      <c r="C48" s="54">
        <v>2022</v>
      </c>
      <c r="D48" s="55">
        <v>44595</v>
      </c>
      <c r="E48" s="55" t="s">
        <v>15</v>
      </c>
      <c r="F48" s="56" t="s">
        <v>26</v>
      </c>
      <c r="G48" s="57">
        <v>13</v>
      </c>
      <c r="I48" s="58" t="s">
        <v>17</v>
      </c>
      <c r="J48" s="58">
        <v>2022</v>
      </c>
      <c r="K48" s="59">
        <v>44610</v>
      </c>
      <c r="L48" s="55" t="s">
        <v>15</v>
      </c>
      <c r="M48" s="60" t="s">
        <v>16</v>
      </c>
      <c r="N48" s="61">
        <f>+O35+O38</f>
        <v>0</v>
      </c>
    </row>
    <row r="49" spans="2:14" ht="13.5" hidden="1">
      <c r="B49" s="54" t="s">
        <v>17</v>
      </c>
      <c r="C49" s="54">
        <v>2022</v>
      </c>
      <c r="D49" s="55">
        <v>44595</v>
      </c>
      <c r="E49" s="55" t="s">
        <v>15</v>
      </c>
      <c r="F49" s="56" t="s">
        <v>39</v>
      </c>
      <c r="G49" s="57">
        <v>7</v>
      </c>
      <c r="I49" s="58" t="s">
        <v>17</v>
      </c>
      <c r="J49" s="58">
        <v>2022</v>
      </c>
      <c r="K49" s="59">
        <v>44610</v>
      </c>
      <c r="L49" s="55" t="s">
        <v>15</v>
      </c>
      <c r="M49" s="60" t="s">
        <v>38</v>
      </c>
      <c r="N49" s="61">
        <v>14</v>
      </c>
    </row>
    <row r="50" spans="2:14" ht="13.5" hidden="1">
      <c r="B50" s="54" t="s">
        <v>17</v>
      </c>
      <c r="C50" s="54">
        <v>2022</v>
      </c>
      <c r="D50" s="55">
        <v>44596</v>
      </c>
      <c r="E50" s="55" t="s">
        <v>15</v>
      </c>
      <c r="F50" s="56" t="s">
        <v>16</v>
      </c>
      <c r="G50" s="57">
        <v>14</v>
      </c>
      <c r="I50" s="58" t="s">
        <v>17</v>
      </c>
      <c r="J50" s="58">
        <v>2022</v>
      </c>
      <c r="K50" s="59">
        <v>44610</v>
      </c>
      <c r="L50" s="55" t="s">
        <v>15</v>
      </c>
      <c r="M50" s="60" t="s">
        <v>29</v>
      </c>
      <c r="N50" s="61">
        <v>52</v>
      </c>
    </row>
    <row r="51" spans="2:14" ht="13.5" hidden="1">
      <c r="B51" s="54" t="s">
        <v>17</v>
      </c>
      <c r="C51" s="54">
        <v>2022</v>
      </c>
      <c r="D51" s="55">
        <v>44596</v>
      </c>
      <c r="E51" s="55" t="s">
        <v>15</v>
      </c>
      <c r="F51" s="56" t="s">
        <v>26</v>
      </c>
      <c r="G51" s="57">
        <v>11</v>
      </c>
      <c r="I51" s="58" t="s">
        <v>17</v>
      </c>
      <c r="J51" s="58">
        <v>2022</v>
      </c>
      <c r="K51" s="59">
        <v>44610</v>
      </c>
      <c r="L51" s="55" t="s">
        <v>15</v>
      </c>
      <c r="M51" s="60" t="s">
        <v>33</v>
      </c>
      <c r="N51" s="61">
        <v>4</v>
      </c>
    </row>
    <row r="52" spans="2:14" ht="13.5" hidden="1">
      <c r="B52" s="54" t="s">
        <v>17</v>
      </c>
      <c r="C52" s="54">
        <v>2022</v>
      </c>
      <c r="D52" s="55">
        <v>44596</v>
      </c>
      <c r="E52" s="55" t="s">
        <v>15</v>
      </c>
      <c r="F52" s="56" t="s">
        <v>29</v>
      </c>
      <c r="G52" s="57">
        <v>7</v>
      </c>
      <c r="I52" s="58" t="s">
        <v>17</v>
      </c>
      <c r="J52" s="58">
        <v>2022</v>
      </c>
      <c r="K52" s="59">
        <v>44613</v>
      </c>
      <c r="L52" s="55" t="s">
        <v>15</v>
      </c>
      <c r="M52" s="60" t="s">
        <v>16</v>
      </c>
      <c r="N52" s="61">
        <v>19</v>
      </c>
    </row>
    <row r="53" spans="2:14" ht="13.5" hidden="1">
      <c r="B53" s="54" t="s">
        <v>17</v>
      </c>
      <c r="C53" s="54">
        <v>2022</v>
      </c>
      <c r="D53" s="55">
        <v>44599</v>
      </c>
      <c r="E53" s="55" t="s">
        <v>15</v>
      </c>
      <c r="F53" s="56" t="s">
        <v>30</v>
      </c>
      <c r="G53" s="57">
        <v>65</v>
      </c>
      <c r="I53" s="58" t="s">
        <v>17</v>
      </c>
      <c r="J53" s="58">
        <v>2022</v>
      </c>
      <c r="K53" s="59">
        <v>44614</v>
      </c>
      <c r="L53" s="55" t="s">
        <v>15</v>
      </c>
      <c r="M53" s="60" t="s">
        <v>34</v>
      </c>
      <c r="N53" s="61">
        <v>10</v>
      </c>
    </row>
    <row r="54" spans="2:14" ht="13.5" hidden="1">
      <c r="B54" s="54" t="s">
        <v>17</v>
      </c>
      <c r="C54" s="54">
        <v>2022</v>
      </c>
      <c r="D54" s="55">
        <v>44599</v>
      </c>
      <c r="E54" s="55" t="s">
        <v>15</v>
      </c>
      <c r="F54" s="56" t="s">
        <v>16</v>
      </c>
      <c r="G54" s="57">
        <v>15</v>
      </c>
      <c r="I54" s="58" t="s">
        <v>17</v>
      </c>
      <c r="J54" s="58">
        <v>2022</v>
      </c>
      <c r="K54" s="59">
        <v>44614</v>
      </c>
      <c r="L54" s="55" t="s">
        <v>15</v>
      </c>
      <c r="M54" s="60" t="s">
        <v>35</v>
      </c>
      <c r="N54" s="61">
        <v>6</v>
      </c>
    </row>
    <row r="55" spans="2:14" ht="26.25" hidden="1">
      <c r="B55" s="54" t="s">
        <v>17</v>
      </c>
      <c r="C55" s="54">
        <v>2022</v>
      </c>
      <c r="D55" s="55">
        <v>44599</v>
      </c>
      <c r="E55" s="55" t="s">
        <v>15</v>
      </c>
      <c r="F55" s="56" t="s">
        <v>26</v>
      </c>
      <c r="G55" s="57">
        <v>21</v>
      </c>
      <c r="I55" s="58" t="s">
        <v>17</v>
      </c>
      <c r="J55" s="58">
        <v>2022</v>
      </c>
      <c r="K55" s="59">
        <v>44614</v>
      </c>
      <c r="L55" s="55" t="s">
        <v>15</v>
      </c>
      <c r="M55" s="60" t="s">
        <v>36</v>
      </c>
      <c r="N55" s="61">
        <v>6</v>
      </c>
    </row>
    <row r="56" spans="2:14" ht="13.5" hidden="1">
      <c r="B56" s="54" t="s">
        <v>17</v>
      </c>
      <c r="C56" s="54">
        <v>2022</v>
      </c>
      <c r="D56" s="55">
        <v>44599</v>
      </c>
      <c r="E56" s="55" t="s">
        <v>15</v>
      </c>
      <c r="F56" s="56" t="s">
        <v>29</v>
      </c>
      <c r="G56" s="57">
        <v>11</v>
      </c>
      <c r="I56" s="58" t="s">
        <v>17</v>
      </c>
      <c r="J56" s="58">
        <v>2022</v>
      </c>
      <c r="K56" s="59">
        <v>44614</v>
      </c>
      <c r="L56" s="55" t="s">
        <v>15</v>
      </c>
      <c r="M56" s="60" t="s">
        <v>37</v>
      </c>
      <c r="N56" s="61">
        <v>9</v>
      </c>
    </row>
    <row r="57" spans="2:14" ht="13.5" hidden="1">
      <c r="B57" s="54" t="s">
        <v>17</v>
      </c>
      <c r="C57" s="54">
        <v>2022</v>
      </c>
      <c r="D57" s="55">
        <v>44600</v>
      </c>
      <c r="E57" s="55" t="s">
        <v>15</v>
      </c>
      <c r="F57" s="56" t="s">
        <v>16</v>
      </c>
      <c r="G57" s="57">
        <v>7</v>
      </c>
      <c r="I57" s="58" t="s">
        <v>17</v>
      </c>
      <c r="J57" s="58">
        <v>2022</v>
      </c>
      <c r="K57" s="59">
        <v>44614</v>
      </c>
      <c r="L57" s="55" t="s">
        <v>15</v>
      </c>
      <c r="M57" s="60" t="s">
        <v>32</v>
      </c>
      <c r="N57" s="61">
        <v>18</v>
      </c>
    </row>
    <row r="58" spans="2:14" ht="13.5" hidden="1">
      <c r="B58" s="54" t="s">
        <v>17</v>
      </c>
      <c r="C58" s="54">
        <v>2022</v>
      </c>
      <c r="D58" s="55">
        <v>44600</v>
      </c>
      <c r="E58" s="55" t="s">
        <v>15</v>
      </c>
      <c r="F58" s="56" t="s">
        <v>26</v>
      </c>
      <c r="G58" s="57">
        <v>10</v>
      </c>
      <c r="I58" s="58" t="s">
        <v>17</v>
      </c>
      <c r="J58" s="58">
        <v>2022</v>
      </c>
      <c r="K58" s="59">
        <v>44614</v>
      </c>
      <c r="L58" s="55" t="s">
        <v>15</v>
      </c>
      <c r="M58" s="60" t="s">
        <v>16</v>
      </c>
      <c r="N58" s="61">
        <v>16</v>
      </c>
    </row>
    <row r="59" spans="2:14" ht="13.5" hidden="1">
      <c r="B59" s="54" t="s">
        <v>17</v>
      </c>
      <c r="C59" s="54">
        <v>2022</v>
      </c>
      <c r="D59" s="55">
        <v>44600</v>
      </c>
      <c r="E59" s="55" t="s">
        <v>15</v>
      </c>
      <c r="F59" s="56" t="s">
        <v>29</v>
      </c>
      <c r="G59" s="57">
        <v>7</v>
      </c>
      <c r="I59" s="58" t="s">
        <v>17</v>
      </c>
      <c r="J59" s="58">
        <v>2022</v>
      </c>
      <c r="K59" s="59">
        <v>44614</v>
      </c>
      <c r="L59" s="55" t="s">
        <v>15</v>
      </c>
      <c r="M59" s="60" t="s">
        <v>38</v>
      </c>
      <c r="N59" s="61">
        <v>14</v>
      </c>
    </row>
    <row r="60" spans="2:14" ht="13.5" hidden="1">
      <c r="B60" s="54" t="s">
        <v>17</v>
      </c>
      <c r="C60" s="54">
        <v>2022</v>
      </c>
      <c r="D60" s="55">
        <v>44601</v>
      </c>
      <c r="E60" s="55" t="s">
        <v>15</v>
      </c>
      <c r="F60" s="56" t="s">
        <v>16</v>
      </c>
      <c r="G60" s="57">
        <v>10</v>
      </c>
      <c r="I60" s="58" t="s">
        <v>17</v>
      </c>
      <c r="J60" s="58">
        <v>2022</v>
      </c>
      <c r="K60" s="59">
        <v>44614</v>
      </c>
      <c r="L60" s="55" t="s">
        <v>15</v>
      </c>
      <c r="M60" s="60" t="s">
        <v>33</v>
      </c>
      <c r="N60" s="61">
        <v>4</v>
      </c>
    </row>
    <row r="61" spans="2:14" ht="13.5" hidden="1">
      <c r="B61" s="54" t="s">
        <v>17</v>
      </c>
      <c r="C61" s="54">
        <v>2022</v>
      </c>
      <c r="D61" s="55">
        <v>44601</v>
      </c>
      <c r="E61" s="55" t="s">
        <v>15</v>
      </c>
      <c r="F61" s="56" t="s">
        <v>26</v>
      </c>
      <c r="G61" s="57">
        <v>6</v>
      </c>
      <c r="I61" s="58" t="s">
        <v>17</v>
      </c>
      <c r="J61" s="58">
        <v>2022</v>
      </c>
      <c r="K61" s="59">
        <v>44615</v>
      </c>
      <c r="L61" s="55" t="s">
        <v>15</v>
      </c>
      <c r="M61" s="60" t="s">
        <v>30</v>
      </c>
      <c r="N61" s="61">
        <v>73</v>
      </c>
    </row>
    <row r="62" spans="2:14" ht="13.5" hidden="1">
      <c r="B62" s="54" t="s">
        <v>17</v>
      </c>
      <c r="C62" s="54">
        <v>2022</v>
      </c>
      <c r="D62" s="55">
        <v>44601</v>
      </c>
      <c r="E62" s="55" t="s">
        <v>15</v>
      </c>
      <c r="F62" s="56" t="s">
        <v>29</v>
      </c>
      <c r="G62" s="57">
        <v>1</v>
      </c>
      <c r="I62" s="58" t="s">
        <v>17</v>
      </c>
      <c r="J62" s="58">
        <v>2022</v>
      </c>
      <c r="K62" s="59">
        <v>44615</v>
      </c>
      <c r="L62" s="55" t="s">
        <v>15</v>
      </c>
      <c r="M62" s="60" t="s">
        <v>16</v>
      </c>
      <c r="N62" s="61">
        <v>45</v>
      </c>
    </row>
    <row r="63" spans="2:14" ht="13.5" hidden="1">
      <c r="B63" s="54" t="s">
        <v>17</v>
      </c>
      <c r="C63" s="54">
        <v>2022</v>
      </c>
      <c r="D63" s="55">
        <v>44603</v>
      </c>
      <c r="E63" s="55" t="s">
        <v>15</v>
      </c>
      <c r="F63" s="56" t="s">
        <v>16</v>
      </c>
      <c r="G63" s="57">
        <v>19</v>
      </c>
      <c r="I63" s="58" t="s">
        <v>17</v>
      </c>
      <c r="J63" s="58">
        <v>2022</v>
      </c>
      <c r="K63" s="59">
        <v>44616</v>
      </c>
      <c r="L63" s="55" t="s">
        <v>15</v>
      </c>
      <c r="M63" s="60" t="s">
        <v>34</v>
      </c>
      <c r="N63" s="61">
        <v>9</v>
      </c>
    </row>
    <row r="64" spans="2:14" ht="13.5" hidden="1">
      <c r="B64" s="54" t="s">
        <v>17</v>
      </c>
      <c r="C64" s="54">
        <v>2022</v>
      </c>
      <c r="D64" s="55">
        <v>44603</v>
      </c>
      <c r="E64" s="55" t="s">
        <v>15</v>
      </c>
      <c r="F64" s="56" t="s">
        <v>26</v>
      </c>
      <c r="G64" s="57">
        <v>34</v>
      </c>
      <c r="I64" s="58" t="s">
        <v>17</v>
      </c>
      <c r="J64" s="58">
        <v>2022</v>
      </c>
      <c r="K64" s="59">
        <v>44616</v>
      </c>
      <c r="L64" s="55" t="s">
        <v>15</v>
      </c>
      <c r="M64" s="60" t="s">
        <v>35</v>
      </c>
      <c r="N64" s="61">
        <v>6</v>
      </c>
    </row>
    <row r="65" spans="2:14" ht="12.75" hidden="1" customHeight="1">
      <c r="B65" s="54" t="s">
        <v>17</v>
      </c>
      <c r="C65" s="54">
        <v>2022</v>
      </c>
      <c r="D65" s="55">
        <v>44603</v>
      </c>
      <c r="E65" s="55" t="s">
        <v>15</v>
      </c>
      <c r="F65" s="56" t="s">
        <v>29</v>
      </c>
      <c r="G65" s="57">
        <v>4</v>
      </c>
      <c r="I65" s="58" t="s">
        <v>17</v>
      </c>
      <c r="J65" s="58">
        <v>2022</v>
      </c>
      <c r="K65" s="59">
        <v>44616</v>
      </c>
      <c r="L65" s="55" t="s">
        <v>15</v>
      </c>
      <c r="M65" s="60" t="s">
        <v>36</v>
      </c>
      <c r="N65" s="61">
        <v>7</v>
      </c>
    </row>
    <row r="66" spans="2:14" ht="12.75" hidden="1" customHeight="1">
      <c r="B66" s="54" t="s">
        <v>17</v>
      </c>
      <c r="C66" s="54">
        <v>2022</v>
      </c>
      <c r="D66" s="55">
        <v>44606</v>
      </c>
      <c r="E66" s="55" t="s">
        <v>15</v>
      </c>
      <c r="F66" s="56" t="s">
        <v>30</v>
      </c>
      <c r="G66" s="57">
        <v>162</v>
      </c>
      <c r="I66" s="58" t="s">
        <v>17</v>
      </c>
      <c r="J66" s="58">
        <v>2022</v>
      </c>
      <c r="K66" s="59">
        <v>44616</v>
      </c>
      <c r="L66" s="55" t="s">
        <v>15</v>
      </c>
      <c r="M66" s="60" t="s">
        <v>37</v>
      </c>
      <c r="N66" s="61">
        <v>7</v>
      </c>
    </row>
    <row r="67" spans="2:14" ht="12.75" hidden="1" customHeight="1">
      <c r="B67" s="54" t="s">
        <v>17</v>
      </c>
      <c r="C67" s="54">
        <v>2022</v>
      </c>
      <c r="D67" s="55">
        <v>44606</v>
      </c>
      <c r="E67" s="55" t="s">
        <v>15</v>
      </c>
      <c r="F67" s="56" t="s">
        <v>16</v>
      </c>
      <c r="G67" s="57">
        <v>25</v>
      </c>
      <c r="I67" s="58" t="s">
        <v>17</v>
      </c>
      <c r="J67" s="58">
        <v>2022</v>
      </c>
      <c r="K67" s="59">
        <v>44616</v>
      </c>
      <c r="L67" s="55" t="s">
        <v>15</v>
      </c>
      <c r="M67" s="60" t="s">
        <v>32</v>
      </c>
      <c r="N67" s="61">
        <v>22</v>
      </c>
    </row>
    <row r="68" spans="2:14" ht="12.75" hidden="1" customHeight="1">
      <c r="B68" s="54" t="s">
        <v>17</v>
      </c>
      <c r="C68" s="54">
        <v>2022</v>
      </c>
      <c r="D68" s="55">
        <v>44606</v>
      </c>
      <c r="E68" s="55" t="s">
        <v>15</v>
      </c>
      <c r="F68" s="56" t="s">
        <v>26</v>
      </c>
      <c r="G68" s="57">
        <v>28</v>
      </c>
      <c r="I68" s="58" t="s">
        <v>17</v>
      </c>
      <c r="J68" s="58">
        <v>2022</v>
      </c>
      <c r="K68" s="59">
        <v>44616</v>
      </c>
      <c r="L68" s="55" t="s">
        <v>15</v>
      </c>
      <c r="M68" s="60" t="s">
        <v>28</v>
      </c>
      <c r="N68" s="61">
        <v>6</v>
      </c>
    </row>
    <row r="69" spans="2:14" ht="12.75" hidden="1" customHeight="1">
      <c r="B69" s="54" t="s">
        <v>17</v>
      </c>
      <c r="C69" s="54">
        <v>2022</v>
      </c>
      <c r="D69" s="55">
        <v>44606</v>
      </c>
      <c r="E69" s="55" t="s">
        <v>15</v>
      </c>
      <c r="F69" s="56" t="s">
        <v>29</v>
      </c>
      <c r="G69" s="57">
        <v>16</v>
      </c>
      <c r="I69" s="58" t="s">
        <v>17</v>
      </c>
      <c r="J69" s="58">
        <v>2022</v>
      </c>
      <c r="K69" s="59">
        <v>44616</v>
      </c>
      <c r="L69" s="55" t="s">
        <v>15</v>
      </c>
      <c r="M69" s="60" t="s">
        <v>30</v>
      </c>
      <c r="N69" s="61">
        <v>14</v>
      </c>
    </row>
    <row r="70" spans="2:14" ht="12.75" hidden="1" customHeight="1">
      <c r="B70" s="54" t="s">
        <v>17</v>
      </c>
      <c r="C70" s="54">
        <v>2022</v>
      </c>
      <c r="D70" s="55">
        <v>44606</v>
      </c>
      <c r="E70" s="55" t="s">
        <v>15</v>
      </c>
      <c r="F70" s="56" t="s">
        <v>39</v>
      </c>
      <c r="G70" s="57">
        <v>2</v>
      </c>
      <c r="I70" s="58" t="s">
        <v>17</v>
      </c>
      <c r="J70" s="58">
        <v>2022</v>
      </c>
      <c r="K70" s="59">
        <v>44616</v>
      </c>
      <c r="L70" s="55" t="s">
        <v>15</v>
      </c>
      <c r="M70" s="60" t="s">
        <v>16</v>
      </c>
      <c r="N70" s="61">
        <v>0</v>
      </c>
    </row>
    <row r="71" spans="2:14" ht="12.75" hidden="1" customHeight="1">
      <c r="B71" s="54" t="s">
        <v>17</v>
      </c>
      <c r="C71" s="54">
        <v>2022</v>
      </c>
      <c r="D71" s="55">
        <v>44608</v>
      </c>
      <c r="E71" s="55" t="s">
        <v>15</v>
      </c>
      <c r="F71" s="56" t="s">
        <v>16</v>
      </c>
      <c r="G71" s="57">
        <v>39</v>
      </c>
      <c r="I71" s="58" t="s">
        <v>17</v>
      </c>
      <c r="J71" s="58">
        <v>2022</v>
      </c>
      <c r="K71" s="59">
        <v>44616</v>
      </c>
      <c r="L71" s="55" t="s">
        <v>15</v>
      </c>
      <c r="M71" s="60" t="s">
        <v>38</v>
      </c>
      <c r="N71" s="61">
        <v>27</v>
      </c>
    </row>
    <row r="72" spans="2:14" ht="13.5" hidden="1">
      <c r="B72" s="54" t="s">
        <v>17</v>
      </c>
      <c r="C72" s="54">
        <v>2022</v>
      </c>
      <c r="D72" s="55">
        <v>44608</v>
      </c>
      <c r="E72" s="55" t="s">
        <v>15</v>
      </c>
      <c r="F72" s="56" t="s">
        <v>26</v>
      </c>
      <c r="G72" s="57">
        <v>24</v>
      </c>
      <c r="I72" s="58" t="s">
        <v>17</v>
      </c>
      <c r="J72" s="58">
        <v>2022</v>
      </c>
      <c r="K72" s="59">
        <v>44616</v>
      </c>
      <c r="L72" s="55" t="s">
        <v>15</v>
      </c>
      <c r="M72" s="60" t="s">
        <v>29</v>
      </c>
      <c r="N72" s="61">
        <v>33</v>
      </c>
    </row>
    <row r="73" spans="2:14" ht="13.5" hidden="1">
      <c r="B73" s="54" t="s">
        <v>17</v>
      </c>
      <c r="C73" s="54">
        <v>2022</v>
      </c>
      <c r="D73" s="55">
        <v>44608</v>
      </c>
      <c r="E73" s="55" t="s">
        <v>15</v>
      </c>
      <c r="F73" s="56" t="s">
        <v>29</v>
      </c>
      <c r="G73" s="57">
        <v>21</v>
      </c>
      <c r="I73" s="58" t="s">
        <v>17</v>
      </c>
      <c r="J73" s="58">
        <v>2022</v>
      </c>
      <c r="K73" s="59">
        <v>44616</v>
      </c>
      <c r="L73" s="55" t="s">
        <v>15</v>
      </c>
      <c r="M73" s="60" t="s">
        <v>33</v>
      </c>
      <c r="N73" s="61">
        <v>4</v>
      </c>
    </row>
    <row r="74" spans="2:14" ht="13.5" hidden="1">
      <c r="B74" s="54" t="s">
        <v>17</v>
      </c>
      <c r="C74" s="54">
        <v>2022</v>
      </c>
      <c r="D74" s="55">
        <v>44608</v>
      </c>
      <c r="E74" s="55" t="s">
        <v>15</v>
      </c>
      <c r="F74" s="56" t="s">
        <v>39</v>
      </c>
      <c r="G74" s="57">
        <v>5</v>
      </c>
      <c r="I74" s="58" t="s">
        <v>17</v>
      </c>
      <c r="J74" s="58">
        <v>2022</v>
      </c>
      <c r="K74" s="59">
        <v>44620</v>
      </c>
      <c r="L74" s="55" t="s">
        <v>15</v>
      </c>
      <c r="M74" s="60" t="s">
        <v>34</v>
      </c>
      <c r="N74" s="61">
        <v>14</v>
      </c>
    </row>
    <row r="75" spans="2:14" ht="13.5" hidden="1">
      <c r="B75" s="54" t="s">
        <v>17</v>
      </c>
      <c r="C75" s="54">
        <v>2022</v>
      </c>
      <c r="D75" s="55">
        <v>44609</v>
      </c>
      <c r="E75" s="55" t="s">
        <v>15</v>
      </c>
      <c r="F75" s="56" t="s">
        <v>30</v>
      </c>
      <c r="G75" s="57">
        <v>352</v>
      </c>
      <c r="I75" s="58" t="s">
        <v>17</v>
      </c>
      <c r="J75" s="58">
        <v>2022</v>
      </c>
      <c r="K75" s="59">
        <v>44620</v>
      </c>
      <c r="L75" s="55" t="s">
        <v>15</v>
      </c>
      <c r="M75" s="60" t="s">
        <v>35</v>
      </c>
      <c r="N75" s="61">
        <v>19</v>
      </c>
    </row>
    <row r="76" spans="2:14" ht="26.25" hidden="1">
      <c r="B76" s="54" t="s">
        <v>17</v>
      </c>
      <c r="C76" s="54">
        <v>2022</v>
      </c>
      <c r="D76" s="55">
        <v>44609</v>
      </c>
      <c r="E76" s="55" t="s">
        <v>15</v>
      </c>
      <c r="F76" s="56" t="s">
        <v>16</v>
      </c>
      <c r="G76" s="57">
        <v>33</v>
      </c>
      <c r="I76" s="58" t="s">
        <v>17</v>
      </c>
      <c r="J76" s="58">
        <v>2022</v>
      </c>
      <c r="K76" s="59">
        <v>44620</v>
      </c>
      <c r="L76" s="55" t="s">
        <v>15</v>
      </c>
      <c r="M76" s="60" t="s">
        <v>36</v>
      </c>
      <c r="N76" s="61">
        <v>9</v>
      </c>
    </row>
    <row r="77" spans="2:14" ht="13.5" hidden="1">
      <c r="B77" s="54" t="s">
        <v>17</v>
      </c>
      <c r="C77" s="54">
        <v>2022</v>
      </c>
      <c r="D77" s="55">
        <v>44609</v>
      </c>
      <c r="E77" s="55" t="s">
        <v>15</v>
      </c>
      <c r="F77" s="56" t="s">
        <v>26</v>
      </c>
      <c r="G77" s="57">
        <v>18</v>
      </c>
      <c r="I77" s="58" t="s">
        <v>17</v>
      </c>
      <c r="J77" s="58">
        <v>2022</v>
      </c>
      <c r="K77" s="59">
        <v>44620</v>
      </c>
      <c r="L77" s="55" t="s">
        <v>15</v>
      </c>
      <c r="M77" s="60" t="s">
        <v>37</v>
      </c>
      <c r="N77" s="61">
        <v>7</v>
      </c>
    </row>
    <row r="78" spans="2:14" ht="13.5" hidden="1">
      <c r="B78" s="54" t="s">
        <v>17</v>
      </c>
      <c r="C78" s="54">
        <v>2022</v>
      </c>
      <c r="D78" s="55">
        <v>44609</v>
      </c>
      <c r="E78" s="55" t="s">
        <v>15</v>
      </c>
      <c r="F78" s="56" t="s">
        <v>29</v>
      </c>
      <c r="G78" s="57">
        <v>51</v>
      </c>
      <c r="I78" s="58" t="s">
        <v>17</v>
      </c>
      <c r="J78" s="58">
        <v>2022</v>
      </c>
      <c r="K78" s="59">
        <v>44620</v>
      </c>
      <c r="L78" s="55" t="s">
        <v>15</v>
      </c>
      <c r="M78" s="60" t="s">
        <v>38</v>
      </c>
      <c r="N78" s="61">
        <v>7</v>
      </c>
    </row>
    <row r="79" spans="2:14" ht="13.5" hidden="1">
      <c r="B79" s="54" t="s">
        <v>17</v>
      </c>
      <c r="C79" s="54">
        <v>2022</v>
      </c>
      <c r="D79" s="55">
        <v>44609</v>
      </c>
      <c r="E79" s="55" t="s">
        <v>15</v>
      </c>
      <c r="F79" s="56" t="s">
        <v>39</v>
      </c>
      <c r="G79" s="57">
        <v>10</v>
      </c>
      <c r="I79" s="58" t="s">
        <v>17</v>
      </c>
      <c r="J79" s="58">
        <v>2022</v>
      </c>
      <c r="K79" s="59">
        <v>44620</v>
      </c>
      <c r="L79" s="55" t="s">
        <v>15</v>
      </c>
      <c r="M79" s="60" t="s">
        <v>29</v>
      </c>
      <c r="N79" s="61">
        <v>20</v>
      </c>
    </row>
    <row r="80" spans="2:14" ht="13.5" hidden="1">
      <c r="B80" s="54" t="s">
        <v>17</v>
      </c>
      <c r="C80" s="54">
        <v>2022</v>
      </c>
      <c r="D80" s="55">
        <v>44610</v>
      </c>
      <c r="E80" s="55" t="s">
        <v>15</v>
      </c>
      <c r="F80" s="56" t="s">
        <v>30</v>
      </c>
      <c r="G80" s="57">
        <v>130</v>
      </c>
      <c r="I80" s="58" t="s">
        <v>18</v>
      </c>
      <c r="J80" s="58">
        <v>2022</v>
      </c>
      <c r="K80" s="59">
        <v>44621</v>
      </c>
      <c r="L80" s="55" t="s">
        <v>15</v>
      </c>
      <c r="M80" s="60" t="s">
        <v>34</v>
      </c>
      <c r="N80" s="61">
        <v>5</v>
      </c>
    </row>
    <row r="81" spans="2:14" ht="13.5" hidden="1">
      <c r="B81" s="54" t="s">
        <v>17</v>
      </c>
      <c r="C81" s="54">
        <v>2022</v>
      </c>
      <c r="D81" s="55">
        <v>44610</v>
      </c>
      <c r="E81" s="55" t="s">
        <v>15</v>
      </c>
      <c r="F81" s="56" t="s">
        <v>16</v>
      </c>
      <c r="G81" s="57">
        <v>40</v>
      </c>
      <c r="I81" s="58" t="s">
        <v>18</v>
      </c>
      <c r="J81" s="58">
        <v>2022</v>
      </c>
      <c r="K81" s="59">
        <v>44621</v>
      </c>
      <c r="L81" s="55" t="s">
        <v>15</v>
      </c>
      <c r="M81" s="60" t="s">
        <v>35</v>
      </c>
      <c r="N81" s="61">
        <v>6</v>
      </c>
    </row>
    <row r="82" spans="2:14" ht="26.25" hidden="1">
      <c r="B82" s="54" t="s">
        <v>17</v>
      </c>
      <c r="C82" s="54">
        <v>2022</v>
      </c>
      <c r="D82" s="55">
        <v>44610</v>
      </c>
      <c r="E82" s="55" t="s">
        <v>15</v>
      </c>
      <c r="F82" s="56" t="s">
        <v>26</v>
      </c>
      <c r="G82" s="57">
        <v>19</v>
      </c>
      <c r="I82" s="58" t="s">
        <v>18</v>
      </c>
      <c r="J82" s="58">
        <v>2022</v>
      </c>
      <c r="K82" s="59">
        <v>44621</v>
      </c>
      <c r="L82" s="55" t="s">
        <v>15</v>
      </c>
      <c r="M82" s="60" t="s">
        <v>36</v>
      </c>
      <c r="N82" s="61">
        <v>7</v>
      </c>
    </row>
    <row r="83" spans="2:14" ht="13.5" hidden="1">
      <c r="B83" s="54" t="s">
        <v>17</v>
      </c>
      <c r="C83" s="54">
        <v>2022</v>
      </c>
      <c r="D83" s="55">
        <v>44610</v>
      </c>
      <c r="E83" s="55" t="s">
        <v>15</v>
      </c>
      <c r="F83" s="56" t="s">
        <v>29</v>
      </c>
      <c r="G83" s="57">
        <v>18</v>
      </c>
      <c r="I83" s="58" t="s">
        <v>18</v>
      </c>
      <c r="J83" s="58">
        <v>2022</v>
      </c>
      <c r="K83" s="59">
        <v>44621</v>
      </c>
      <c r="L83" s="55" t="s">
        <v>15</v>
      </c>
      <c r="M83" s="60" t="s">
        <v>30</v>
      </c>
      <c r="N83" s="61">
        <v>28</v>
      </c>
    </row>
    <row r="84" spans="2:14" ht="13.5" hidden="1">
      <c r="B84" s="54" t="s">
        <v>17</v>
      </c>
      <c r="C84" s="54">
        <v>2022</v>
      </c>
      <c r="D84" s="55">
        <v>44610</v>
      </c>
      <c r="E84" s="55" t="s">
        <v>15</v>
      </c>
      <c r="F84" s="56" t="s">
        <v>39</v>
      </c>
      <c r="G84" s="57">
        <v>4</v>
      </c>
      <c r="I84" s="58" t="s">
        <v>18</v>
      </c>
      <c r="J84" s="58">
        <v>2022</v>
      </c>
      <c r="K84" s="59">
        <v>44621</v>
      </c>
      <c r="L84" s="55" t="s">
        <v>15</v>
      </c>
      <c r="M84" s="60" t="s">
        <v>16</v>
      </c>
      <c r="N84" s="61">
        <v>31</v>
      </c>
    </row>
    <row r="85" spans="2:14" ht="13.5" hidden="1">
      <c r="B85" s="54" t="s">
        <v>17</v>
      </c>
      <c r="C85" s="54">
        <v>2022</v>
      </c>
      <c r="D85" s="55">
        <v>44613</v>
      </c>
      <c r="E85" s="55" t="s">
        <v>15</v>
      </c>
      <c r="F85" s="56" t="s">
        <v>30</v>
      </c>
      <c r="G85" s="57">
        <v>32</v>
      </c>
      <c r="I85" s="58" t="s">
        <v>18</v>
      </c>
      <c r="J85" s="58">
        <v>2022</v>
      </c>
      <c r="K85" s="59">
        <v>44621</v>
      </c>
      <c r="L85" s="55" t="s">
        <v>15</v>
      </c>
      <c r="M85" s="60" t="s">
        <v>38</v>
      </c>
      <c r="N85" s="61">
        <v>8</v>
      </c>
    </row>
    <row r="86" spans="2:14" ht="13.5" hidden="1">
      <c r="B86" s="54" t="s">
        <v>17</v>
      </c>
      <c r="C86" s="54">
        <v>2022</v>
      </c>
      <c r="D86" s="55">
        <v>44613</v>
      </c>
      <c r="E86" s="55" t="s">
        <v>15</v>
      </c>
      <c r="F86" s="56" t="s">
        <v>16</v>
      </c>
      <c r="G86" s="57">
        <v>19</v>
      </c>
      <c r="I86" s="58" t="s">
        <v>18</v>
      </c>
      <c r="J86" s="58">
        <v>2022</v>
      </c>
      <c r="K86" s="59">
        <v>44621</v>
      </c>
      <c r="L86" s="55" t="s">
        <v>15</v>
      </c>
      <c r="M86" s="60" t="s">
        <v>29</v>
      </c>
      <c r="N86" s="61">
        <v>5</v>
      </c>
    </row>
    <row r="87" spans="2:14" ht="13.5" hidden="1">
      <c r="B87" s="54" t="s">
        <v>17</v>
      </c>
      <c r="C87" s="54">
        <v>2022</v>
      </c>
      <c r="D87" s="55">
        <v>44613</v>
      </c>
      <c r="E87" s="55" t="s">
        <v>15</v>
      </c>
      <c r="F87" s="56" t="s">
        <v>26</v>
      </c>
      <c r="G87" s="57">
        <v>14</v>
      </c>
      <c r="I87" s="58" t="s">
        <v>18</v>
      </c>
      <c r="J87" s="58">
        <v>2022</v>
      </c>
      <c r="K87" s="59">
        <v>44622</v>
      </c>
      <c r="L87" s="55" t="s">
        <v>15</v>
      </c>
      <c r="M87" s="60" t="s">
        <v>30</v>
      </c>
      <c r="N87" s="61">
        <v>22</v>
      </c>
    </row>
    <row r="88" spans="2:14" ht="13.5" hidden="1">
      <c r="B88" s="54" t="s">
        <v>17</v>
      </c>
      <c r="C88" s="54">
        <v>2022</v>
      </c>
      <c r="D88" s="55">
        <v>44613</v>
      </c>
      <c r="E88" s="55" t="s">
        <v>15</v>
      </c>
      <c r="F88" s="56" t="s">
        <v>29</v>
      </c>
      <c r="G88" s="57">
        <v>16</v>
      </c>
      <c r="I88" s="58" t="s">
        <v>18</v>
      </c>
      <c r="J88" s="58">
        <v>2022</v>
      </c>
      <c r="K88" s="59">
        <v>44622</v>
      </c>
      <c r="L88" s="55" t="s">
        <v>15</v>
      </c>
      <c r="M88" s="60" t="s">
        <v>16</v>
      </c>
      <c r="N88" s="61">
        <v>23</v>
      </c>
    </row>
    <row r="89" spans="2:14" ht="13.5" hidden="1">
      <c r="B89" s="54" t="s">
        <v>17</v>
      </c>
      <c r="C89" s="54">
        <v>2022</v>
      </c>
      <c r="D89" s="55">
        <v>44613</v>
      </c>
      <c r="E89" s="55" t="s">
        <v>15</v>
      </c>
      <c r="F89" s="56" t="s">
        <v>39</v>
      </c>
      <c r="G89" s="57">
        <v>2</v>
      </c>
      <c r="I89" s="58" t="s">
        <v>18</v>
      </c>
      <c r="J89" s="58">
        <v>2022</v>
      </c>
      <c r="K89" s="59">
        <v>44622</v>
      </c>
      <c r="L89" s="55" t="s">
        <v>15</v>
      </c>
      <c r="M89" s="60" t="s">
        <v>29</v>
      </c>
      <c r="N89" s="61">
        <v>3</v>
      </c>
    </row>
    <row r="90" spans="2:14" ht="13.5">
      <c r="B90" s="54" t="s">
        <v>17</v>
      </c>
      <c r="C90" s="54">
        <v>2022</v>
      </c>
      <c r="D90" s="55">
        <v>44613</v>
      </c>
      <c r="E90" s="55" t="s">
        <v>15</v>
      </c>
      <c r="F90" s="56" t="s">
        <v>27</v>
      </c>
      <c r="G90" s="57">
        <v>34</v>
      </c>
      <c r="I90" s="58" t="s">
        <v>18</v>
      </c>
      <c r="J90" s="58">
        <v>2022</v>
      </c>
      <c r="K90" s="59">
        <v>44622</v>
      </c>
      <c r="L90" s="55" t="s">
        <v>15</v>
      </c>
      <c r="M90" s="60" t="s">
        <v>33</v>
      </c>
      <c r="N90" s="56"/>
    </row>
    <row r="91" spans="2:14" ht="13.5" hidden="1">
      <c r="B91" s="54" t="s">
        <v>17</v>
      </c>
      <c r="C91" s="54">
        <v>2022</v>
      </c>
      <c r="D91" s="55">
        <v>44614</v>
      </c>
      <c r="E91" s="55" t="s">
        <v>15</v>
      </c>
      <c r="F91" s="56" t="s">
        <v>30</v>
      </c>
      <c r="G91" s="57">
        <v>108</v>
      </c>
      <c r="I91" s="58" t="s">
        <v>18</v>
      </c>
      <c r="J91" s="58">
        <v>2022</v>
      </c>
      <c r="K91" s="59">
        <v>44623</v>
      </c>
      <c r="L91" s="55" t="s">
        <v>15</v>
      </c>
      <c r="M91" s="60" t="s">
        <v>34</v>
      </c>
      <c r="N91" s="56">
        <v>5</v>
      </c>
    </row>
    <row r="92" spans="2:14" ht="13.5" hidden="1">
      <c r="B92" s="54" t="s">
        <v>17</v>
      </c>
      <c r="C92" s="54">
        <v>2022</v>
      </c>
      <c r="D92" s="55">
        <v>44614</v>
      </c>
      <c r="E92" s="55" t="s">
        <v>15</v>
      </c>
      <c r="F92" s="56" t="s">
        <v>16</v>
      </c>
      <c r="G92" s="57">
        <v>16</v>
      </c>
      <c r="I92" s="58" t="s">
        <v>18</v>
      </c>
      <c r="J92" s="58">
        <v>2022</v>
      </c>
      <c r="K92" s="59">
        <v>44623</v>
      </c>
      <c r="L92" s="55" t="s">
        <v>15</v>
      </c>
      <c r="M92" s="60" t="s">
        <v>35</v>
      </c>
      <c r="N92" s="56">
        <v>6</v>
      </c>
    </row>
    <row r="93" spans="2:14" ht="13.5" hidden="1">
      <c r="B93" s="54" t="s">
        <v>17</v>
      </c>
      <c r="C93" s="54">
        <v>2022</v>
      </c>
      <c r="D93" s="55">
        <v>44614</v>
      </c>
      <c r="E93" s="55" t="s">
        <v>15</v>
      </c>
      <c r="F93" s="56" t="s">
        <v>26</v>
      </c>
      <c r="G93" s="57">
        <v>18</v>
      </c>
      <c r="I93" s="58" t="s">
        <v>18</v>
      </c>
      <c r="J93" s="58">
        <v>2022</v>
      </c>
      <c r="K93" s="59">
        <v>44623</v>
      </c>
      <c r="L93" s="55" t="s">
        <v>15</v>
      </c>
      <c r="M93" s="60" t="s">
        <v>37</v>
      </c>
      <c r="N93" s="56">
        <v>7</v>
      </c>
    </row>
    <row r="94" spans="2:14" ht="13.5" hidden="1">
      <c r="B94" s="54" t="s">
        <v>17</v>
      </c>
      <c r="C94" s="54">
        <v>2022</v>
      </c>
      <c r="D94" s="55">
        <v>44614</v>
      </c>
      <c r="E94" s="55" t="s">
        <v>15</v>
      </c>
      <c r="F94" s="56" t="s">
        <v>29</v>
      </c>
      <c r="G94" s="57">
        <v>6</v>
      </c>
      <c r="I94" s="58" t="s">
        <v>18</v>
      </c>
      <c r="J94" s="58">
        <v>2022</v>
      </c>
      <c r="K94" s="59">
        <v>44623</v>
      </c>
      <c r="L94" s="55" t="s">
        <v>15</v>
      </c>
      <c r="M94" s="60" t="s">
        <v>30</v>
      </c>
      <c r="N94" s="56">
        <v>0</v>
      </c>
    </row>
    <row r="95" spans="2:14" ht="13.5" hidden="1">
      <c r="B95" s="54" t="s">
        <v>17</v>
      </c>
      <c r="C95" s="54">
        <v>2022</v>
      </c>
      <c r="D95" s="55">
        <v>44614</v>
      </c>
      <c r="E95" s="55" t="s">
        <v>15</v>
      </c>
      <c r="F95" s="56" t="s">
        <v>39</v>
      </c>
      <c r="G95" s="57">
        <v>1</v>
      </c>
      <c r="I95" s="58" t="s">
        <v>18</v>
      </c>
      <c r="J95" s="58">
        <v>2022</v>
      </c>
      <c r="K95" s="59">
        <v>44623</v>
      </c>
      <c r="L95" s="55" t="s">
        <v>15</v>
      </c>
      <c r="M95" s="60" t="s">
        <v>16</v>
      </c>
      <c r="N95" s="56">
        <v>58</v>
      </c>
    </row>
    <row r="96" spans="2:14" ht="13.5">
      <c r="B96" s="54" t="s">
        <v>17</v>
      </c>
      <c r="C96" s="54">
        <v>2022</v>
      </c>
      <c r="D96" s="55">
        <v>44614</v>
      </c>
      <c r="E96" s="55" t="s">
        <v>15</v>
      </c>
      <c r="F96" s="56" t="s">
        <v>31</v>
      </c>
      <c r="G96" s="57">
        <v>49</v>
      </c>
      <c r="I96" s="58" t="s">
        <v>18</v>
      </c>
      <c r="J96" s="58">
        <v>2022</v>
      </c>
      <c r="K96" s="59">
        <v>44623</v>
      </c>
      <c r="L96" s="55" t="s">
        <v>15</v>
      </c>
      <c r="M96" s="60" t="s">
        <v>29</v>
      </c>
      <c r="N96" s="56">
        <v>6</v>
      </c>
    </row>
    <row r="97" spans="2:14" ht="13.5" hidden="1">
      <c r="B97" s="54" t="s">
        <v>17</v>
      </c>
      <c r="C97" s="54">
        <v>2022</v>
      </c>
      <c r="D97" s="55">
        <v>44615</v>
      </c>
      <c r="E97" s="55" t="s">
        <v>15</v>
      </c>
      <c r="F97" s="56" t="s">
        <v>30</v>
      </c>
      <c r="G97" s="57">
        <v>73</v>
      </c>
      <c r="I97" s="58" t="s">
        <v>18</v>
      </c>
      <c r="J97" s="58">
        <v>2022</v>
      </c>
      <c r="K97" s="59">
        <v>44624</v>
      </c>
      <c r="L97" s="55" t="s">
        <v>15</v>
      </c>
      <c r="M97" s="60" t="s">
        <v>16</v>
      </c>
      <c r="N97" s="56">
        <v>21</v>
      </c>
    </row>
    <row r="98" spans="2:14" ht="13.5" hidden="1">
      <c r="B98" s="54" t="s">
        <v>17</v>
      </c>
      <c r="C98" s="54">
        <v>2022</v>
      </c>
      <c r="D98" s="55">
        <v>44615</v>
      </c>
      <c r="E98" s="55" t="s">
        <v>15</v>
      </c>
      <c r="F98" s="56" t="s">
        <v>16</v>
      </c>
      <c r="G98" s="57">
        <v>45</v>
      </c>
      <c r="I98" s="58" t="s">
        <v>18</v>
      </c>
      <c r="J98" s="58">
        <v>2022</v>
      </c>
      <c r="K98" s="59">
        <v>44624</v>
      </c>
      <c r="L98" s="55" t="s">
        <v>15</v>
      </c>
      <c r="M98" s="60" t="s">
        <v>29</v>
      </c>
      <c r="N98" s="56">
        <v>6</v>
      </c>
    </row>
    <row r="99" spans="2:14" ht="13.5" hidden="1">
      <c r="B99" s="54" t="s">
        <v>17</v>
      </c>
      <c r="C99" s="54">
        <v>2022</v>
      </c>
      <c r="D99" s="55">
        <v>44615</v>
      </c>
      <c r="E99" s="55" t="s">
        <v>15</v>
      </c>
      <c r="F99" s="56" t="s">
        <v>26</v>
      </c>
      <c r="G99" s="57">
        <v>17</v>
      </c>
      <c r="I99" s="58" t="s">
        <v>18</v>
      </c>
      <c r="J99" s="58">
        <v>2022</v>
      </c>
      <c r="K99" s="59">
        <v>44627</v>
      </c>
      <c r="L99" s="55" t="s">
        <v>15</v>
      </c>
      <c r="M99" s="60" t="s">
        <v>34</v>
      </c>
      <c r="N99" s="56">
        <v>18</v>
      </c>
    </row>
    <row r="100" spans="2:14" ht="13.5" hidden="1">
      <c r="B100" s="54" t="s">
        <v>17</v>
      </c>
      <c r="C100" s="54">
        <v>2022</v>
      </c>
      <c r="D100" s="55">
        <v>44615</v>
      </c>
      <c r="E100" s="55" t="s">
        <v>15</v>
      </c>
      <c r="F100" s="56" t="s">
        <v>29</v>
      </c>
      <c r="G100" s="57">
        <v>11</v>
      </c>
      <c r="I100" s="58" t="s">
        <v>18</v>
      </c>
      <c r="J100" s="58">
        <v>2022</v>
      </c>
      <c r="K100" s="59">
        <v>44627</v>
      </c>
      <c r="L100" s="55" t="s">
        <v>15</v>
      </c>
      <c r="M100" s="60" t="s">
        <v>35</v>
      </c>
      <c r="N100" s="56">
        <v>9</v>
      </c>
    </row>
    <row r="101" spans="2:14" ht="13.5" hidden="1">
      <c r="B101" s="54" t="s">
        <v>17</v>
      </c>
      <c r="C101" s="54">
        <v>2022</v>
      </c>
      <c r="D101" s="55">
        <v>44615</v>
      </c>
      <c r="E101" s="55" t="s">
        <v>15</v>
      </c>
      <c r="F101" s="56" t="s">
        <v>39</v>
      </c>
      <c r="G101" s="57">
        <v>10</v>
      </c>
      <c r="I101" s="58" t="s">
        <v>18</v>
      </c>
      <c r="J101" s="58">
        <v>2022</v>
      </c>
      <c r="K101" s="59">
        <v>44627</v>
      </c>
      <c r="L101" s="55" t="s">
        <v>15</v>
      </c>
      <c r="M101" s="60" t="s">
        <v>37</v>
      </c>
      <c r="N101" s="56">
        <v>8</v>
      </c>
    </row>
    <row r="102" spans="2:14" ht="13.5">
      <c r="B102" s="54" t="s">
        <v>17</v>
      </c>
      <c r="C102" s="54">
        <v>2022</v>
      </c>
      <c r="D102" s="55">
        <v>44615</v>
      </c>
      <c r="E102" s="55" t="s">
        <v>15</v>
      </c>
      <c r="F102" s="56" t="s">
        <v>27</v>
      </c>
      <c r="G102" s="57">
        <v>47</v>
      </c>
      <c r="I102" s="58" t="s">
        <v>18</v>
      </c>
      <c r="J102" s="58">
        <v>2022</v>
      </c>
      <c r="K102" s="59">
        <v>44627</v>
      </c>
      <c r="L102" s="55" t="s">
        <v>15</v>
      </c>
      <c r="M102" s="60" t="s">
        <v>32</v>
      </c>
      <c r="N102" s="56">
        <v>22</v>
      </c>
    </row>
    <row r="103" spans="2:14" ht="13.5" hidden="1">
      <c r="B103" s="54" t="s">
        <v>17</v>
      </c>
      <c r="C103" s="54">
        <v>2022</v>
      </c>
      <c r="D103" s="55">
        <v>44615</v>
      </c>
      <c r="E103" s="55" t="s">
        <v>15</v>
      </c>
      <c r="F103" s="56" t="s">
        <v>40</v>
      </c>
      <c r="G103" s="57">
        <v>5</v>
      </c>
      <c r="I103" s="58" t="s">
        <v>18</v>
      </c>
      <c r="J103" s="58">
        <v>2022</v>
      </c>
      <c r="K103" s="59">
        <v>44627</v>
      </c>
      <c r="L103" s="55" t="s">
        <v>15</v>
      </c>
      <c r="M103" s="60" t="s">
        <v>30</v>
      </c>
      <c r="N103" s="56">
        <v>71</v>
      </c>
    </row>
    <row r="104" spans="2:14" ht="13.5" hidden="1">
      <c r="B104" s="54" t="s">
        <v>17</v>
      </c>
      <c r="C104" s="54">
        <v>2022</v>
      </c>
      <c r="D104" s="55">
        <v>44616</v>
      </c>
      <c r="E104" s="55" t="s">
        <v>15</v>
      </c>
      <c r="F104" s="56" t="s">
        <v>30</v>
      </c>
      <c r="G104" s="57">
        <v>121</v>
      </c>
      <c r="I104" s="58" t="s">
        <v>18</v>
      </c>
      <c r="J104" s="58">
        <v>2022</v>
      </c>
      <c r="K104" s="59">
        <v>44627</v>
      </c>
      <c r="L104" s="55" t="s">
        <v>15</v>
      </c>
      <c r="M104" s="60" t="s">
        <v>16</v>
      </c>
      <c r="N104" s="56">
        <v>41</v>
      </c>
    </row>
    <row r="105" spans="2:14" ht="13.5" hidden="1">
      <c r="B105" s="54" t="s">
        <v>17</v>
      </c>
      <c r="C105" s="54">
        <v>2022</v>
      </c>
      <c r="D105" s="55">
        <v>44616</v>
      </c>
      <c r="E105" s="55" t="s">
        <v>15</v>
      </c>
      <c r="F105" s="56" t="s">
        <v>16</v>
      </c>
      <c r="G105" s="57">
        <v>21</v>
      </c>
      <c r="I105" s="58" t="s">
        <v>18</v>
      </c>
      <c r="J105" s="58">
        <v>2022</v>
      </c>
      <c r="K105" s="59">
        <v>44627</v>
      </c>
      <c r="L105" s="55" t="s">
        <v>15</v>
      </c>
      <c r="M105" s="60" t="s">
        <v>38</v>
      </c>
      <c r="N105" s="56">
        <v>9</v>
      </c>
    </row>
    <row r="106" spans="2:14" ht="13.5" hidden="1">
      <c r="B106" s="54" t="s">
        <v>17</v>
      </c>
      <c r="C106" s="54">
        <v>2022</v>
      </c>
      <c r="D106" s="55">
        <v>44616</v>
      </c>
      <c r="E106" s="55" t="s">
        <v>15</v>
      </c>
      <c r="F106" s="56" t="s">
        <v>26</v>
      </c>
      <c r="G106" s="57">
        <v>9</v>
      </c>
      <c r="I106" s="58" t="s">
        <v>18</v>
      </c>
      <c r="J106" s="58">
        <v>2022</v>
      </c>
      <c r="K106" s="59">
        <v>44627</v>
      </c>
      <c r="L106" s="55" t="s">
        <v>15</v>
      </c>
      <c r="M106" s="60" t="s">
        <v>29</v>
      </c>
      <c r="N106" s="56">
        <v>26</v>
      </c>
    </row>
    <row r="107" spans="2:14" ht="13.5" hidden="1">
      <c r="B107" s="54" t="s">
        <v>17</v>
      </c>
      <c r="C107" s="54">
        <v>2022</v>
      </c>
      <c r="D107" s="55">
        <v>44616</v>
      </c>
      <c r="E107" s="55" t="s">
        <v>15</v>
      </c>
      <c r="F107" s="56" t="s">
        <v>29</v>
      </c>
      <c r="G107" s="57">
        <v>15</v>
      </c>
      <c r="I107" s="58" t="s">
        <v>18</v>
      </c>
      <c r="J107" s="58">
        <v>2022</v>
      </c>
      <c r="K107" s="59">
        <v>44628</v>
      </c>
      <c r="L107" s="55" t="s">
        <v>15</v>
      </c>
      <c r="M107" s="60" t="s">
        <v>34</v>
      </c>
      <c r="N107" s="56">
        <v>5.5</v>
      </c>
    </row>
    <row r="108" spans="2:14" ht="13.5" hidden="1">
      <c r="B108" s="54" t="s">
        <v>17</v>
      </c>
      <c r="C108" s="54">
        <v>2022</v>
      </c>
      <c r="D108" s="55">
        <v>44616</v>
      </c>
      <c r="E108" s="55" t="s">
        <v>15</v>
      </c>
      <c r="F108" s="56" t="s">
        <v>39</v>
      </c>
      <c r="G108" s="57">
        <v>15</v>
      </c>
      <c r="I108" s="58" t="s">
        <v>18</v>
      </c>
      <c r="J108" s="58">
        <v>2022</v>
      </c>
      <c r="K108" s="59">
        <v>44628</v>
      </c>
      <c r="L108" s="55" t="s">
        <v>15</v>
      </c>
      <c r="M108" s="60" t="s">
        <v>35</v>
      </c>
      <c r="N108" s="56">
        <v>7.5</v>
      </c>
    </row>
    <row r="109" spans="2:14" ht="26.25">
      <c r="B109" s="54" t="s">
        <v>17</v>
      </c>
      <c r="C109" s="54">
        <v>2022</v>
      </c>
      <c r="D109" s="55">
        <v>44616</v>
      </c>
      <c r="E109" s="55" t="s">
        <v>15</v>
      </c>
      <c r="F109" s="56" t="s">
        <v>31</v>
      </c>
      <c r="G109" s="57">
        <v>91</v>
      </c>
      <c r="I109" s="58" t="s">
        <v>18</v>
      </c>
      <c r="J109" s="58">
        <v>2022</v>
      </c>
      <c r="K109" s="59">
        <v>44628</v>
      </c>
      <c r="L109" s="55" t="s">
        <v>15</v>
      </c>
      <c r="M109" s="60" t="s">
        <v>36</v>
      </c>
      <c r="N109" s="56">
        <v>17</v>
      </c>
    </row>
    <row r="110" spans="2:14" ht="13.5" hidden="1">
      <c r="B110" s="54" t="s">
        <v>17</v>
      </c>
      <c r="C110" s="54">
        <v>2022</v>
      </c>
      <c r="D110" s="55">
        <v>44620</v>
      </c>
      <c r="E110" s="55" t="s">
        <v>15</v>
      </c>
      <c r="F110" s="56" t="s">
        <v>30</v>
      </c>
      <c r="G110" s="57">
        <v>38</v>
      </c>
      <c r="I110" s="58" t="s">
        <v>18</v>
      </c>
      <c r="J110" s="58">
        <v>2022</v>
      </c>
      <c r="K110" s="59">
        <v>44628</v>
      </c>
      <c r="L110" s="55" t="s">
        <v>15</v>
      </c>
      <c r="M110" s="60" t="s">
        <v>32</v>
      </c>
      <c r="N110" s="56">
        <v>20</v>
      </c>
    </row>
    <row r="111" spans="2:14" ht="13.5" hidden="1">
      <c r="B111" s="54" t="s">
        <v>17</v>
      </c>
      <c r="C111" s="54">
        <v>2022</v>
      </c>
      <c r="D111" s="55">
        <v>44620</v>
      </c>
      <c r="E111" s="55" t="s">
        <v>15</v>
      </c>
      <c r="F111" s="56" t="s">
        <v>16</v>
      </c>
      <c r="G111" s="57">
        <v>19</v>
      </c>
      <c r="I111" s="58" t="s">
        <v>18</v>
      </c>
      <c r="J111" s="58">
        <v>2022</v>
      </c>
      <c r="K111" s="59">
        <v>44628</v>
      </c>
      <c r="L111" s="55" t="s">
        <v>15</v>
      </c>
      <c r="M111" s="60" t="s">
        <v>16</v>
      </c>
      <c r="N111" s="56">
        <v>12</v>
      </c>
    </row>
    <row r="112" spans="2:14" ht="13.5" hidden="1">
      <c r="B112" s="54" t="s">
        <v>17</v>
      </c>
      <c r="C112" s="54">
        <v>2022</v>
      </c>
      <c r="D112" s="55">
        <v>44620</v>
      </c>
      <c r="E112" s="55" t="s">
        <v>15</v>
      </c>
      <c r="F112" s="56" t="s">
        <v>26</v>
      </c>
      <c r="G112" s="57">
        <v>23</v>
      </c>
      <c r="I112" s="58" t="s">
        <v>18</v>
      </c>
      <c r="J112" s="58">
        <v>2022</v>
      </c>
      <c r="K112" s="59">
        <v>44628</v>
      </c>
      <c r="L112" s="55" t="s">
        <v>15</v>
      </c>
      <c r="M112" s="60" t="s">
        <v>38</v>
      </c>
      <c r="N112" s="56">
        <v>17</v>
      </c>
    </row>
    <row r="113" spans="2:14" ht="13.5" hidden="1">
      <c r="B113" s="54" t="s">
        <v>17</v>
      </c>
      <c r="C113" s="54">
        <v>2022</v>
      </c>
      <c r="D113" s="55">
        <v>44620</v>
      </c>
      <c r="E113" s="55" t="s">
        <v>15</v>
      </c>
      <c r="F113" s="56" t="s">
        <v>29</v>
      </c>
      <c r="G113" s="57">
        <v>20</v>
      </c>
      <c r="I113" s="58" t="s">
        <v>18</v>
      </c>
      <c r="J113" s="58">
        <v>2022</v>
      </c>
      <c r="K113" s="59">
        <v>44628</v>
      </c>
      <c r="L113" s="55" t="s">
        <v>15</v>
      </c>
      <c r="M113" s="60" t="s">
        <v>29</v>
      </c>
      <c r="N113" s="56">
        <v>2</v>
      </c>
    </row>
    <row r="114" spans="2:14" ht="13.5" hidden="1">
      <c r="B114" s="54" t="s">
        <v>17</v>
      </c>
      <c r="C114" s="54">
        <v>2022</v>
      </c>
      <c r="D114" s="55">
        <v>44620</v>
      </c>
      <c r="E114" s="55" t="s">
        <v>15</v>
      </c>
      <c r="F114" s="56" t="s">
        <v>39</v>
      </c>
      <c r="G114" s="57">
        <v>4</v>
      </c>
      <c r="I114" s="58" t="s">
        <v>18</v>
      </c>
      <c r="J114" s="58">
        <v>2022</v>
      </c>
      <c r="K114" s="59">
        <v>44628</v>
      </c>
      <c r="L114" s="55" t="s">
        <v>15</v>
      </c>
      <c r="M114" s="60" t="s">
        <v>33</v>
      </c>
      <c r="N114" s="56">
        <v>12</v>
      </c>
    </row>
    <row r="115" spans="2:14" ht="13.5">
      <c r="B115" s="54" t="s">
        <v>17</v>
      </c>
      <c r="C115" s="54">
        <v>2022</v>
      </c>
      <c r="D115" s="55">
        <v>44620</v>
      </c>
      <c r="E115" s="55" t="s">
        <v>15</v>
      </c>
      <c r="F115" s="56" t="s">
        <v>31</v>
      </c>
      <c r="G115" s="57">
        <v>24</v>
      </c>
      <c r="I115" s="58" t="s">
        <v>18</v>
      </c>
      <c r="J115" s="58">
        <v>2022</v>
      </c>
      <c r="K115" s="59">
        <v>44629</v>
      </c>
      <c r="L115" s="55" t="s">
        <v>15</v>
      </c>
      <c r="M115" s="60" t="s">
        <v>16</v>
      </c>
      <c r="N115" s="56">
        <v>17</v>
      </c>
    </row>
    <row r="116" spans="2:14" ht="13.5" hidden="1">
      <c r="B116" s="54" t="s">
        <v>18</v>
      </c>
      <c r="C116" s="54">
        <v>2022</v>
      </c>
      <c r="D116" s="55">
        <v>44621</v>
      </c>
      <c r="E116" s="55" t="s">
        <v>15</v>
      </c>
      <c r="F116" s="56" t="s">
        <v>30</v>
      </c>
      <c r="G116" s="57">
        <v>28</v>
      </c>
      <c r="I116" s="58" t="s">
        <v>18</v>
      </c>
      <c r="J116" s="58">
        <v>2022</v>
      </c>
      <c r="K116" s="59">
        <v>44629</v>
      </c>
      <c r="L116" s="55" t="s">
        <v>15</v>
      </c>
      <c r="M116" s="60" t="s">
        <v>29</v>
      </c>
      <c r="N116" s="56">
        <v>19</v>
      </c>
    </row>
    <row r="117" spans="2:14" ht="13.5" hidden="1">
      <c r="B117" s="54" t="s">
        <v>18</v>
      </c>
      <c r="C117" s="54">
        <v>2022</v>
      </c>
      <c r="D117" s="55">
        <v>44621</v>
      </c>
      <c r="E117" s="55" t="s">
        <v>15</v>
      </c>
      <c r="F117" s="56" t="s">
        <v>16</v>
      </c>
      <c r="G117" s="57">
        <v>31</v>
      </c>
      <c r="I117" s="58" t="s">
        <v>18</v>
      </c>
      <c r="J117" s="58">
        <v>2022</v>
      </c>
      <c r="K117" s="59">
        <v>44630</v>
      </c>
      <c r="L117" s="55" t="s">
        <v>15</v>
      </c>
      <c r="M117" s="60" t="s">
        <v>30</v>
      </c>
      <c r="N117" s="56">
        <v>109</v>
      </c>
    </row>
    <row r="118" spans="2:14" ht="13.5" hidden="1">
      <c r="B118" s="54" t="s">
        <v>18</v>
      </c>
      <c r="C118" s="54">
        <v>2022</v>
      </c>
      <c r="D118" s="55">
        <v>44621</v>
      </c>
      <c r="E118" s="55" t="s">
        <v>15</v>
      </c>
      <c r="F118" s="56" t="s">
        <v>26</v>
      </c>
      <c r="G118" s="57">
        <v>61</v>
      </c>
      <c r="I118" s="58" t="s">
        <v>18</v>
      </c>
      <c r="J118" s="58">
        <v>2022</v>
      </c>
      <c r="K118" s="59">
        <v>44630</v>
      </c>
      <c r="L118" s="55" t="s">
        <v>15</v>
      </c>
      <c r="M118" s="60" t="s">
        <v>16</v>
      </c>
      <c r="N118" s="56">
        <v>26</v>
      </c>
    </row>
    <row r="119" spans="2:14" ht="13.5" hidden="1">
      <c r="B119" s="54" t="s">
        <v>18</v>
      </c>
      <c r="C119" s="54">
        <v>2022</v>
      </c>
      <c r="D119" s="55">
        <v>44621</v>
      </c>
      <c r="E119" s="55" t="s">
        <v>15</v>
      </c>
      <c r="F119" s="56" t="s">
        <v>29</v>
      </c>
      <c r="G119" s="57">
        <v>5</v>
      </c>
      <c r="I119" s="58" t="s">
        <v>18</v>
      </c>
      <c r="J119" s="58">
        <v>2022</v>
      </c>
      <c r="K119" s="59">
        <v>44630</v>
      </c>
      <c r="L119" s="55" t="s">
        <v>15</v>
      </c>
      <c r="M119" s="60" t="s">
        <v>29</v>
      </c>
      <c r="N119" s="56">
        <v>14</v>
      </c>
    </row>
    <row r="120" spans="2:14" ht="13.5" hidden="1">
      <c r="B120" s="54" t="s">
        <v>18</v>
      </c>
      <c r="C120" s="54">
        <v>2022</v>
      </c>
      <c r="D120" s="55">
        <v>44621</v>
      </c>
      <c r="E120" s="55" t="s">
        <v>15</v>
      </c>
      <c r="F120" s="56" t="s">
        <v>39</v>
      </c>
      <c r="G120" s="57">
        <v>2</v>
      </c>
      <c r="I120" s="58" t="s">
        <v>18</v>
      </c>
      <c r="J120" s="58">
        <v>2022</v>
      </c>
      <c r="K120" s="59">
        <v>44631</v>
      </c>
      <c r="L120" s="55" t="s">
        <v>15</v>
      </c>
      <c r="M120" s="60" t="s">
        <v>16</v>
      </c>
      <c r="N120" s="56">
        <v>11</v>
      </c>
    </row>
    <row r="121" spans="2:14" ht="13.5">
      <c r="B121" s="54" t="s">
        <v>18</v>
      </c>
      <c r="C121" s="54">
        <v>2022</v>
      </c>
      <c r="D121" s="55">
        <v>44621</v>
      </c>
      <c r="E121" s="55" t="s">
        <v>15</v>
      </c>
      <c r="F121" s="56" t="s">
        <v>31</v>
      </c>
      <c r="G121" s="57">
        <v>73</v>
      </c>
      <c r="I121" s="58" t="s">
        <v>18</v>
      </c>
      <c r="J121" s="58">
        <v>2022</v>
      </c>
      <c r="K121" s="59">
        <v>44631</v>
      </c>
      <c r="L121" s="55" t="s">
        <v>15</v>
      </c>
      <c r="M121" s="60" t="s">
        <v>29</v>
      </c>
      <c r="N121" s="56">
        <v>12</v>
      </c>
    </row>
    <row r="122" spans="2:14" ht="13.5" hidden="1">
      <c r="B122" s="54" t="s">
        <v>18</v>
      </c>
      <c r="C122" s="54">
        <v>2022</v>
      </c>
      <c r="D122" s="55">
        <v>44622</v>
      </c>
      <c r="E122" s="55" t="s">
        <v>15</v>
      </c>
      <c r="F122" s="56" t="s">
        <v>30</v>
      </c>
      <c r="G122" s="57">
        <v>22</v>
      </c>
      <c r="I122" s="58" t="s">
        <v>18</v>
      </c>
      <c r="J122" s="58">
        <v>2022</v>
      </c>
      <c r="K122" s="59">
        <v>44634</v>
      </c>
      <c r="L122" s="55" t="s">
        <v>15</v>
      </c>
      <c r="M122" s="60" t="s">
        <v>30</v>
      </c>
      <c r="N122" s="56">
        <v>0</v>
      </c>
    </row>
    <row r="123" spans="2:14" ht="13.5" hidden="1">
      <c r="B123" s="54" t="s">
        <v>18</v>
      </c>
      <c r="C123" s="54">
        <v>2022</v>
      </c>
      <c r="D123" s="55">
        <v>44622</v>
      </c>
      <c r="E123" s="55" t="s">
        <v>15</v>
      </c>
      <c r="F123" s="56" t="s">
        <v>16</v>
      </c>
      <c r="G123" s="57">
        <v>23</v>
      </c>
      <c r="I123" s="58" t="s">
        <v>18</v>
      </c>
      <c r="J123" s="58">
        <v>2022</v>
      </c>
      <c r="K123" s="59">
        <v>44634</v>
      </c>
      <c r="L123" s="55" t="s">
        <v>15</v>
      </c>
      <c r="M123" s="60" t="s">
        <v>16</v>
      </c>
      <c r="N123" s="56">
        <v>38</v>
      </c>
    </row>
    <row r="124" spans="2:14" ht="13.5" hidden="1">
      <c r="B124" s="54" t="s">
        <v>18</v>
      </c>
      <c r="C124" s="54">
        <v>2022</v>
      </c>
      <c r="D124" s="55">
        <v>44622</v>
      </c>
      <c r="E124" s="55" t="s">
        <v>15</v>
      </c>
      <c r="F124" s="56" t="s">
        <v>26</v>
      </c>
      <c r="G124" s="57">
        <v>10</v>
      </c>
      <c r="I124" s="58" t="s">
        <v>18</v>
      </c>
      <c r="J124" s="58">
        <v>2022</v>
      </c>
      <c r="K124" s="59">
        <v>44634</v>
      </c>
      <c r="L124" s="55" t="s">
        <v>15</v>
      </c>
      <c r="M124" s="60" t="s">
        <v>29</v>
      </c>
      <c r="N124" s="56">
        <v>5</v>
      </c>
    </row>
    <row r="125" spans="2:14" ht="13.5" hidden="1">
      <c r="B125" s="54" t="s">
        <v>18</v>
      </c>
      <c r="C125" s="54">
        <v>2022</v>
      </c>
      <c r="D125" s="55">
        <v>44622</v>
      </c>
      <c r="E125" s="55" t="s">
        <v>15</v>
      </c>
      <c r="F125" s="56" t="s">
        <v>29</v>
      </c>
      <c r="G125" s="57">
        <v>3</v>
      </c>
      <c r="I125" s="58" t="s">
        <v>18</v>
      </c>
      <c r="J125" s="58">
        <v>2022</v>
      </c>
      <c r="K125" s="59">
        <v>44635</v>
      </c>
      <c r="L125" s="55" t="s">
        <v>15</v>
      </c>
      <c r="M125" s="60" t="s">
        <v>34</v>
      </c>
      <c r="N125" s="56">
        <v>9</v>
      </c>
    </row>
    <row r="126" spans="2:14" ht="13.5" hidden="1">
      <c r="B126" s="54" t="s">
        <v>18</v>
      </c>
      <c r="C126" s="54">
        <v>2022</v>
      </c>
      <c r="D126" s="55">
        <v>44622</v>
      </c>
      <c r="E126" s="55" t="s">
        <v>15</v>
      </c>
      <c r="F126" s="56" t="s">
        <v>39</v>
      </c>
      <c r="G126" s="57">
        <v>4</v>
      </c>
      <c r="I126" s="58" t="s">
        <v>18</v>
      </c>
      <c r="J126" s="58">
        <v>2022</v>
      </c>
      <c r="K126" s="59">
        <v>44635</v>
      </c>
      <c r="L126" s="55" t="s">
        <v>15</v>
      </c>
      <c r="M126" s="60" t="s">
        <v>35</v>
      </c>
      <c r="N126" s="56">
        <v>17</v>
      </c>
    </row>
    <row r="127" spans="2:14" ht="13.5">
      <c r="B127" s="54" t="s">
        <v>18</v>
      </c>
      <c r="C127" s="54">
        <v>2022</v>
      </c>
      <c r="D127" s="55">
        <v>44622</v>
      </c>
      <c r="E127" s="55" t="s">
        <v>15</v>
      </c>
      <c r="F127" s="56" t="s">
        <v>31</v>
      </c>
      <c r="G127" s="57">
        <v>58</v>
      </c>
      <c r="I127" s="58" t="s">
        <v>18</v>
      </c>
      <c r="J127" s="58">
        <v>2022</v>
      </c>
      <c r="K127" s="59">
        <v>44635</v>
      </c>
      <c r="L127" s="55" t="s">
        <v>15</v>
      </c>
      <c r="M127" s="60" t="s">
        <v>37</v>
      </c>
      <c r="N127" s="56">
        <v>16</v>
      </c>
    </row>
    <row r="128" spans="2:14" ht="13.5" hidden="1">
      <c r="B128" s="54" t="s">
        <v>18</v>
      </c>
      <c r="C128" s="54">
        <v>2022</v>
      </c>
      <c r="D128" s="55">
        <v>44623</v>
      </c>
      <c r="E128" s="55" t="s">
        <v>15</v>
      </c>
      <c r="F128" s="56" t="s">
        <v>30</v>
      </c>
      <c r="G128" s="57">
        <v>96</v>
      </c>
      <c r="I128" s="58" t="s">
        <v>18</v>
      </c>
      <c r="J128" s="58">
        <v>2022</v>
      </c>
      <c r="K128" s="59">
        <v>44635</v>
      </c>
      <c r="L128" s="55" t="s">
        <v>15</v>
      </c>
      <c r="M128" s="60" t="s">
        <v>30</v>
      </c>
      <c r="N128" s="56">
        <v>75</v>
      </c>
    </row>
    <row r="129" spans="2:14" ht="13.5" hidden="1">
      <c r="B129" s="54" t="s">
        <v>18</v>
      </c>
      <c r="C129" s="54">
        <v>2022</v>
      </c>
      <c r="D129" s="55">
        <v>44623</v>
      </c>
      <c r="E129" s="55" t="s">
        <v>15</v>
      </c>
      <c r="F129" s="56" t="s">
        <v>16</v>
      </c>
      <c r="G129" s="57">
        <v>58</v>
      </c>
      <c r="I129" s="58" t="s">
        <v>18</v>
      </c>
      <c r="J129" s="58">
        <v>2022</v>
      </c>
      <c r="K129" s="59">
        <v>44635</v>
      </c>
      <c r="L129" s="55" t="s">
        <v>15</v>
      </c>
      <c r="M129" s="60" t="s">
        <v>16</v>
      </c>
      <c r="N129" s="56">
        <v>19</v>
      </c>
    </row>
    <row r="130" spans="2:14" ht="13.5" hidden="1">
      <c r="B130" s="54" t="s">
        <v>18</v>
      </c>
      <c r="C130" s="54">
        <v>2022</v>
      </c>
      <c r="D130" s="55">
        <v>44623</v>
      </c>
      <c r="E130" s="55" t="s">
        <v>15</v>
      </c>
      <c r="F130" s="56" t="s">
        <v>26</v>
      </c>
      <c r="G130" s="57">
        <v>9</v>
      </c>
      <c r="I130" s="58" t="s">
        <v>18</v>
      </c>
      <c r="J130" s="58">
        <v>2022</v>
      </c>
      <c r="K130" s="59">
        <v>44635</v>
      </c>
      <c r="L130" s="55" t="s">
        <v>15</v>
      </c>
      <c r="M130" s="60" t="s">
        <v>38</v>
      </c>
      <c r="N130" s="56">
        <v>14</v>
      </c>
    </row>
    <row r="131" spans="2:14" ht="13.5" hidden="1">
      <c r="B131" s="54" t="s">
        <v>18</v>
      </c>
      <c r="C131" s="54">
        <v>2022</v>
      </c>
      <c r="D131" s="55">
        <v>44623</v>
      </c>
      <c r="E131" s="55" t="s">
        <v>15</v>
      </c>
      <c r="F131" s="56" t="s">
        <v>29</v>
      </c>
      <c r="G131" s="57">
        <v>6</v>
      </c>
      <c r="I131" s="58" t="s">
        <v>18</v>
      </c>
      <c r="J131" s="58">
        <v>2022</v>
      </c>
      <c r="K131" s="59">
        <v>44635</v>
      </c>
      <c r="L131" s="55" t="s">
        <v>15</v>
      </c>
      <c r="M131" s="60" t="s">
        <v>29</v>
      </c>
      <c r="N131" s="56">
        <v>21</v>
      </c>
    </row>
    <row r="132" spans="2:14" ht="13.5" hidden="1">
      <c r="B132" s="54" t="s">
        <v>18</v>
      </c>
      <c r="C132" s="54">
        <v>2022</v>
      </c>
      <c r="D132" s="55">
        <v>44623</v>
      </c>
      <c r="E132" s="55" t="s">
        <v>15</v>
      </c>
      <c r="F132" s="56" t="s">
        <v>39</v>
      </c>
      <c r="G132" s="57">
        <v>8</v>
      </c>
      <c r="I132" s="58" t="s">
        <v>18</v>
      </c>
      <c r="J132" s="58">
        <v>2022</v>
      </c>
      <c r="K132" s="59">
        <v>44636</v>
      </c>
      <c r="L132" s="55" t="s">
        <v>15</v>
      </c>
      <c r="M132" s="60" t="s">
        <v>16</v>
      </c>
      <c r="N132" s="56">
        <v>20</v>
      </c>
    </row>
    <row r="133" spans="2:14" ht="13.5">
      <c r="B133" s="54" t="s">
        <v>18</v>
      </c>
      <c r="C133" s="54">
        <v>2022</v>
      </c>
      <c r="D133" s="55">
        <v>44623</v>
      </c>
      <c r="E133" s="55" t="s">
        <v>15</v>
      </c>
      <c r="F133" s="56" t="s">
        <v>31</v>
      </c>
      <c r="G133" s="57">
        <v>71</v>
      </c>
      <c r="I133" s="58" t="s">
        <v>18</v>
      </c>
      <c r="J133" s="58">
        <v>2022</v>
      </c>
      <c r="K133" s="59">
        <v>44636</v>
      </c>
      <c r="L133" s="55" t="s">
        <v>15</v>
      </c>
      <c r="M133" s="60" t="s">
        <v>29</v>
      </c>
      <c r="N133" s="56">
        <v>3</v>
      </c>
    </row>
    <row r="134" spans="2:14" ht="13.5" hidden="1">
      <c r="B134" s="54" t="s">
        <v>18</v>
      </c>
      <c r="C134" s="54">
        <v>2022</v>
      </c>
      <c r="D134" s="55">
        <v>44624</v>
      </c>
      <c r="E134" s="55" t="s">
        <v>15</v>
      </c>
      <c r="F134" s="56" t="s">
        <v>30</v>
      </c>
      <c r="G134" s="57">
        <v>71</v>
      </c>
      <c r="I134" s="58" t="s">
        <v>18</v>
      </c>
      <c r="J134" s="58">
        <v>2022</v>
      </c>
      <c r="K134" s="59">
        <v>44637</v>
      </c>
      <c r="L134" s="55" t="s">
        <v>15</v>
      </c>
      <c r="M134" s="60" t="s">
        <v>32</v>
      </c>
      <c r="N134" s="56">
        <v>28</v>
      </c>
    </row>
    <row r="135" spans="2:14" ht="13.5" hidden="1">
      <c r="B135" s="54" t="s">
        <v>18</v>
      </c>
      <c r="C135" s="54">
        <v>2022</v>
      </c>
      <c r="D135" s="55">
        <v>44624</v>
      </c>
      <c r="E135" s="55" t="s">
        <v>15</v>
      </c>
      <c r="F135" s="56" t="s">
        <v>16</v>
      </c>
      <c r="G135" s="57">
        <v>21</v>
      </c>
      <c r="I135" s="58" t="s">
        <v>18</v>
      </c>
      <c r="J135" s="58">
        <v>2022</v>
      </c>
      <c r="K135" s="59">
        <v>44637</v>
      </c>
      <c r="L135" s="55" t="s">
        <v>15</v>
      </c>
      <c r="M135" s="60" t="s">
        <v>28</v>
      </c>
      <c r="N135" s="56">
        <v>7</v>
      </c>
    </row>
    <row r="136" spans="2:14" ht="13.5" hidden="1">
      <c r="B136" s="54" t="s">
        <v>18</v>
      </c>
      <c r="C136" s="54">
        <v>2022</v>
      </c>
      <c r="D136" s="55">
        <v>44624</v>
      </c>
      <c r="E136" s="55" t="s">
        <v>15</v>
      </c>
      <c r="F136" s="56" t="s">
        <v>26</v>
      </c>
      <c r="G136" s="57">
        <v>14</v>
      </c>
      <c r="I136" s="58" t="s">
        <v>18</v>
      </c>
      <c r="J136" s="58">
        <v>2022</v>
      </c>
      <c r="K136" s="59">
        <v>44637</v>
      </c>
      <c r="L136" s="55" t="s">
        <v>15</v>
      </c>
      <c r="M136" s="60" t="s">
        <v>30</v>
      </c>
      <c r="N136" s="56">
        <v>0</v>
      </c>
    </row>
    <row r="137" spans="2:14" ht="13.5" hidden="1">
      <c r="B137" s="54" t="s">
        <v>18</v>
      </c>
      <c r="C137" s="54">
        <v>2022</v>
      </c>
      <c r="D137" s="55">
        <v>44624</v>
      </c>
      <c r="E137" s="55" t="s">
        <v>15</v>
      </c>
      <c r="F137" s="56" t="s">
        <v>29</v>
      </c>
      <c r="G137" s="57">
        <v>6</v>
      </c>
      <c r="I137" s="58" t="s">
        <v>18</v>
      </c>
      <c r="J137" s="58">
        <v>2022</v>
      </c>
      <c r="K137" s="59">
        <v>44637</v>
      </c>
      <c r="L137" s="55" t="s">
        <v>15</v>
      </c>
      <c r="M137" s="60" t="s">
        <v>16</v>
      </c>
      <c r="N137" s="56">
        <v>27</v>
      </c>
    </row>
    <row r="138" spans="2:14" ht="13.5" hidden="1">
      <c r="B138" s="54" t="s">
        <v>18</v>
      </c>
      <c r="C138" s="54">
        <v>2022</v>
      </c>
      <c r="D138" s="55">
        <v>44624</v>
      </c>
      <c r="E138" s="55" t="s">
        <v>15</v>
      </c>
      <c r="F138" s="56" t="s">
        <v>39</v>
      </c>
      <c r="G138" s="57">
        <v>2</v>
      </c>
      <c r="I138" s="58" t="s">
        <v>18</v>
      </c>
      <c r="J138" s="58">
        <v>2022</v>
      </c>
      <c r="K138" s="59">
        <v>44637</v>
      </c>
      <c r="L138" s="55" t="s">
        <v>15</v>
      </c>
      <c r="M138" s="60" t="s">
        <v>29</v>
      </c>
      <c r="N138" s="56">
        <v>4</v>
      </c>
    </row>
    <row r="139" spans="2:14" ht="13.5">
      <c r="B139" s="54" t="s">
        <v>18</v>
      </c>
      <c r="C139" s="54">
        <v>2022</v>
      </c>
      <c r="D139" s="55">
        <v>44624</v>
      </c>
      <c r="E139" s="55" t="s">
        <v>15</v>
      </c>
      <c r="F139" s="56" t="s">
        <v>31</v>
      </c>
      <c r="G139" s="57">
        <v>82</v>
      </c>
      <c r="I139" s="58" t="s">
        <v>18</v>
      </c>
      <c r="J139" s="58">
        <v>2022</v>
      </c>
      <c r="K139" s="59">
        <v>44638</v>
      </c>
      <c r="L139" s="55" t="s">
        <v>15</v>
      </c>
      <c r="M139" s="60" t="s">
        <v>30</v>
      </c>
      <c r="N139" s="56">
        <v>115</v>
      </c>
    </row>
    <row r="140" spans="2:14" ht="13.5" hidden="1">
      <c r="B140" s="54" t="s">
        <v>18</v>
      </c>
      <c r="C140" s="54">
        <v>2022</v>
      </c>
      <c r="D140" s="55">
        <v>44627</v>
      </c>
      <c r="E140" s="55" t="s">
        <v>15</v>
      </c>
      <c r="F140" s="56" t="s">
        <v>30</v>
      </c>
      <c r="G140" s="57">
        <v>71</v>
      </c>
      <c r="I140" s="58" t="s">
        <v>18</v>
      </c>
      <c r="J140" s="58">
        <v>2022</v>
      </c>
      <c r="K140" s="59">
        <v>44638</v>
      </c>
      <c r="L140" s="55" t="s">
        <v>15</v>
      </c>
      <c r="M140" s="60" t="s">
        <v>16</v>
      </c>
      <c r="N140" s="56">
        <v>20</v>
      </c>
    </row>
    <row r="141" spans="2:14" ht="13.5" hidden="1">
      <c r="B141" s="54" t="s">
        <v>18</v>
      </c>
      <c r="C141" s="54">
        <v>2022</v>
      </c>
      <c r="D141" s="55">
        <v>44627</v>
      </c>
      <c r="E141" s="55" t="s">
        <v>15</v>
      </c>
      <c r="F141" s="56" t="s">
        <v>16</v>
      </c>
      <c r="G141" s="57">
        <v>41</v>
      </c>
      <c r="I141" s="58" t="s">
        <v>18</v>
      </c>
      <c r="J141" s="58">
        <v>2022</v>
      </c>
      <c r="K141" s="59">
        <v>44638</v>
      </c>
      <c r="L141" s="55" t="s">
        <v>15</v>
      </c>
      <c r="M141" s="60" t="s">
        <v>29</v>
      </c>
      <c r="N141" s="56">
        <v>13</v>
      </c>
    </row>
    <row r="142" spans="2:14" ht="13.5" hidden="1">
      <c r="B142" s="54" t="s">
        <v>18</v>
      </c>
      <c r="C142" s="54">
        <v>2022</v>
      </c>
      <c r="D142" s="55">
        <v>44627</v>
      </c>
      <c r="E142" s="55" t="s">
        <v>15</v>
      </c>
      <c r="F142" s="56" t="s">
        <v>26</v>
      </c>
      <c r="G142" s="57">
        <v>36</v>
      </c>
      <c r="I142" s="58" t="s">
        <v>18</v>
      </c>
      <c r="J142" s="58">
        <v>2022</v>
      </c>
      <c r="K142" s="59">
        <v>44641</v>
      </c>
      <c r="L142" s="55" t="s">
        <v>15</v>
      </c>
      <c r="M142" s="60" t="s">
        <v>16</v>
      </c>
      <c r="N142" s="56">
        <v>21</v>
      </c>
    </row>
    <row r="143" spans="2:14" ht="13.5" hidden="1">
      <c r="B143" s="54" t="s">
        <v>18</v>
      </c>
      <c r="C143" s="54">
        <v>2022</v>
      </c>
      <c r="D143" s="55">
        <v>44627</v>
      </c>
      <c r="E143" s="55" t="s">
        <v>15</v>
      </c>
      <c r="F143" s="56" t="s">
        <v>29</v>
      </c>
      <c r="G143" s="57">
        <v>6</v>
      </c>
      <c r="I143" s="58" t="s">
        <v>18</v>
      </c>
      <c r="J143" s="58">
        <v>2022</v>
      </c>
      <c r="K143" s="59">
        <v>44641</v>
      </c>
      <c r="L143" s="55" t="s">
        <v>15</v>
      </c>
      <c r="M143" s="60" t="s">
        <v>29</v>
      </c>
      <c r="N143" s="56">
        <v>17</v>
      </c>
    </row>
    <row r="144" spans="2:14" ht="13.5" hidden="1">
      <c r="B144" s="54" t="s">
        <v>18</v>
      </c>
      <c r="C144" s="54">
        <v>2022</v>
      </c>
      <c r="D144" s="55">
        <v>44627</v>
      </c>
      <c r="E144" s="55" t="s">
        <v>15</v>
      </c>
      <c r="F144" s="56" t="s">
        <v>39</v>
      </c>
      <c r="G144" s="57">
        <v>3</v>
      </c>
      <c r="I144" s="58" t="s">
        <v>18</v>
      </c>
      <c r="J144" s="58">
        <v>2022</v>
      </c>
      <c r="K144" s="59">
        <v>44642</v>
      </c>
      <c r="L144" s="55" t="s">
        <v>15</v>
      </c>
      <c r="M144" s="60" t="s">
        <v>34</v>
      </c>
      <c r="N144" s="56">
        <v>18</v>
      </c>
    </row>
    <row r="145" spans="2:14" ht="13.5">
      <c r="B145" s="54" t="s">
        <v>18</v>
      </c>
      <c r="C145" s="54">
        <v>2022</v>
      </c>
      <c r="D145" s="55">
        <v>44627</v>
      </c>
      <c r="E145" s="55" t="s">
        <v>15</v>
      </c>
      <c r="F145" s="56" t="s">
        <v>31</v>
      </c>
      <c r="G145" s="57">
        <v>65</v>
      </c>
      <c r="I145" s="58" t="s">
        <v>18</v>
      </c>
      <c r="J145" s="58">
        <v>2022</v>
      </c>
      <c r="K145" s="59">
        <v>44642</v>
      </c>
      <c r="L145" s="55" t="s">
        <v>15</v>
      </c>
      <c r="M145" s="60" t="s">
        <v>35</v>
      </c>
      <c r="N145" s="56">
        <v>11</v>
      </c>
    </row>
    <row r="146" spans="2:14" ht="26.25" hidden="1">
      <c r="B146" s="54" t="s">
        <v>18</v>
      </c>
      <c r="C146" s="54">
        <v>2022</v>
      </c>
      <c r="D146" s="55">
        <v>44628</v>
      </c>
      <c r="E146" s="55" t="s">
        <v>15</v>
      </c>
      <c r="F146" s="56" t="s">
        <v>30</v>
      </c>
      <c r="G146" s="57">
        <v>46</v>
      </c>
      <c r="I146" s="58" t="s">
        <v>18</v>
      </c>
      <c r="J146" s="58">
        <v>2022</v>
      </c>
      <c r="K146" s="59">
        <v>44642</v>
      </c>
      <c r="L146" s="55" t="s">
        <v>15</v>
      </c>
      <c r="M146" s="60" t="s">
        <v>36</v>
      </c>
      <c r="N146" s="56">
        <v>9</v>
      </c>
    </row>
    <row r="147" spans="2:14" ht="13.5" hidden="1">
      <c r="B147" s="54" t="s">
        <v>18</v>
      </c>
      <c r="C147" s="54">
        <v>2022</v>
      </c>
      <c r="D147" s="55">
        <v>44628</v>
      </c>
      <c r="E147" s="55" t="s">
        <v>15</v>
      </c>
      <c r="F147" s="56" t="s">
        <v>16</v>
      </c>
      <c r="G147" s="57">
        <v>12</v>
      </c>
      <c r="I147" s="58" t="s">
        <v>18</v>
      </c>
      <c r="J147" s="58">
        <v>2022</v>
      </c>
      <c r="K147" s="59">
        <v>44642</v>
      </c>
      <c r="L147" s="55" t="s">
        <v>15</v>
      </c>
      <c r="M147" s="60" t="s">
        <v>37</v>
      </c>
      <c r="N147" s="56">
        <v>15</v>
      </c>
    </row>
    <row r="148" spans="2:14" ht="13.5" hidden="1">
      <c r="B148" s="54" t="s">
        <v>18</v>
      </c>
      <c r="C148" s="54">
        <v>2022</v>
      </c>
      <c r="D148" s="55">
        <v>44628</v>
      </c>
      <c r="E148" s="55" t="s">
        <v>15</v>
      </c>
      <c r="F148" s="56" t="s">
        <v>26</v>
      </c>
      <c r="G148" s="57">
        <v>15</v>
      </c>
      <c r="I148" s="58" t="s">
        <v>18</v>
      </c>
      <c r="J148" s="58">
        <v>2022</v>
      </c>
      <c r="K148" s="59">
        <v>44642</v>
      </c>
      <c r="L148" s="55" t="s">
        <v>15</v>
      </c>
      <c r="M148" s="60" t="s">
        <v>16</v>
      </c>
      <c r="N148" s="56">
        <v>11</v>
      </c>
    </row>
    <row r="149" spans="2:14" ht="13.5" hidden="1">
      <c r="B149" s="54" t="s">
        <v>18</v>
      </c>
      <c r="C149" s="54">
        <v>2022</v>
      </c>
      <c r="D149" s="55">
        <v>44628</v>
      </c>
      <c r="E149" s="55" t="s">
        <v>15</v>
      </c>
      <c r="F149" s="56" t="s">
        <v>29</v>
      </c>
      <c r="G149" s="57">
        <v>2</v>
      </c>
      <c r="I149" s="58" t="s">
        <v>18</v>
      </c>
      <c r="J149" s="58">
        <v>2022</v>
      </c>
      <c r="K149" s="59">
        <v>44642</v>
      </c>
      <c r="L149" s="55" t="s">
        <v>15</v>
      </c>
      <c r="M149" s="60" t="s">
        <v>38</v>
      </c>
      <c r="N149" s="56">
        <v>19</v>
      </c>
    </row>
    <row r="150" spans="2:14" ht="13.5" hidden="1">
      <c r="B150" s="54" t="s">
        <v>18</v>
      </c>
      <c r="C150" s="54">
        <v>2022</v>
      </c>
      <c r="D150" s="55">
        <v>44628</v>
      </c>
      <c r="E150" s="55" t="s">
        <v>15</v>
      </c>
      <c r="F150" s="56" t="s">
        <v>39</v>
      </c>
      <c r="G150" s="57">
        <v>2</v>
      </c>
      <c r="I150" s="58" t="s">
        <v>18</v>
      </c>
      <c r="J150" s="58">
        <v>2022</v>
      </c>
      <c r="K150" s="59">
        <v>44642</v>
      </c>
      <c r="L150" s="55" t="s">
        <v>15</v>
      </c>
      <c r="M150" s="60" t="s">
        <v>29</v>
      </c>
      <c r="N150" s="56">
        <v>6</v>
      </c>
    </row>
    <row r="151" spans="2:14" ht="13.5">
      <c r="B151" s="54" t="s">
        <v>18</v>
      </c>
      <c r="C151" s="54">
        <v>2022</v>
      </c>
      <c r="D151" s="55">
        <v>44628</v>
      </c>
      <c r="E151" s="55" t="s">
        <v>15</v>
      </c>
      <c r="F151" s="56" t="s">
        <v>31</v>
      </c>
      <c r="G151" s="57">
        <v>76</v>
      </c>
      <c r="I151" s="58" t="s">
        <v>18</v>
      </c>
      <c r="J151" s="58">
        <v>2022</v>
      </c>
      <c r="K151" s="59">
        <v>44642</v>
      </c>
      <c r="L151" s="55" t="s">
        <v>15</v>
      </c>
      <c r="M151" s="60" t="s">
        <v>33</v>
      </c>
      <c r="N151" s="56">
        <v>6</v>
      </c>
    </row>
    <row r="152" spans="2:14" ht="13.5" hidden="1">
      <c r="B152" s="54" t="s">
        <v>18</v>
      </c>
      <c r="C152" s="54">
        <v>2022</v>
      </c>
      <c r="D152" s="55">
        <v>44629</v>
      </c>
      <c r="E152" s="55" t="s">
        <v>15</v>
      </c>
      <c r="F152" s="56" t="s">
        <v>30</v>
      </c>
      <c r="G152" s="57">
        <v>117</v>
      </c>
      <c r="I152" s="58" t="s">
        <v>18</v>
      </c>
      <c r="J152" s="58">
        <v>2022</v>
      </c>
      <c r="K152" s="59">
        <v>44643</v>
      </c>
      <c r="L152" s="55" t="s">
        <v>15</v>
      </c>
      <c r="M152" s="60" t="s">
        <v>30</v>
      </c>
      <c r="N152" s="56">
        <v>24</v>
      </c>
    </row>
    <row r="153" spans="2:14" ht="13.5" hidden="1">
      <c r="B153" s="54" t="s">
        <v>18</v>
      </c>
      <c r="C153" s="54">
        <v>2022</v>
      </c>
      <c r="D153" s="55">
        <v>44629</v>
      </c>
      <c r="E153" s="55" t="s">
        <v>15</v>
      </c>
      <c r="F153" s="56" t="s">
        <v>16</v>
      </c>
      <c r="G153" s="57">
        <v>17</v>
      </c>
      <c r="I153" s="58" t="s">
        <v>18</v>
      </c>
      <c r="J153" s="58">
        <v>2022</v>
      </c>
      <c r="K153" s="59">
        <v>44643</v>
      </c>
      <c r="L153" s="55" t="s">
        <v>15</v>
      </c>
      <c r="M153" s="60" t="s">
        <v>16</v>
      </c>
      <c r="N153" s="56">
        <v>16</v>
      </c>
    </row>
    <row r="154" spans="2:14" ht="13.5" hidden="1">
      <c r="B154" s="54" t="s">
        <v>18</v>
      </c>
      <c r="C154" s="54">
        <v>2022</v>
      </c>
      <c r="D154" s="55">
        <v>44629</v>
      </c>
      <c r="E154" s="55" t="s">
        <v>15</v>
      </c>
      <c r="F154" s="56" t="s">
        <v>26</v>
      </c>
      <c r="G154" s="57">
        <v>21</v>
      </c>
      <c r="I154" s="58" t="s">
        <v>18</v>
      </c>
      <c r="J154" s="58">
        <v>2022</v>
      </c>
      <c r="K154" s="59">
        <v>44643</v>
      </c>
      <c r="L154" s="55" t="s">
        <v>15</v>
      </c>
      <c r="M154" s="60" t="s">
        <v>29</v>
      </c>
      <c r="N154" s="56">
        <v>4</v>
      </c>
    </row>
    <row r="155" spans="2:14" ht="13.5" hidden="1">
      <c r="B155" s="54" t="s">
        <v>18</v>
      </c>
      <c r="C155" s="54">
        <v>2022</v>
      </c>
      <c r="D155" s="55">
        <v>44629</v>
      </c>
      <c r="E155" s="55" t="s">
        <v>15</v>
      </c>
      <c r="F155" s="56" t="s">
        <v>29</v>
      </c>
      <c r="G155" s="57">
        <v>19</v>
      </c>
      <c r="I155" s="58" t="s">
        <v>18</v>
      </c>
      <c r="J155" s="58">
        <v>2022</v>
      </c>
      <c r="K155" s="59">
        <v>44644</v>
      </c>
      <c r="L155" s="55" t="s">
        <v>15</v>
      </c>
      <c r="M155" s="60" t="s">
        <v>16</v>
      </c>
      <c r="N155" s="56">
        <v>20</v>
      </c>
    </row>
    <row r="156" spans="2:14" ht="13.5" hidden="1">
      <c r="B156" s="54" t="s">
        <v>18</v>
      </c>
      <c r="C156" s="54">
        <v>2022</v>
      </c>
      <c r="D156" s="55">
        <v>44629</v>
      </c>
      <c r="E156" s="55" t="s">
        <v>15</v>
      </c>
      <c r="F156" s="56" t="s">
        <v>39</v>
      </c>
      <c r="G156" s="57">
        <v>4</v>
      </c>
      <c r="I156" s="58" t="s">
        <v>18</v>
      </c>
      <c r="J156" s="58">
        <v>2022</v>
      </c>
      <c r="K156" s="59">
        <v>44644</v>
      </c>
      <c r="L156" s="55" t="s">
        <v>15</v>
      </c>
      <c r="M156" s="60" t="s">
        <v>38</v>
      </c>
      <c r="N156" s="56">
        <v>7</v>
      </c>
    </row>
    <row r="157" spans="2:14" ht="13.5">
      <c r="B157" s="54" t="s">
        <v>18</v>
      </c>
      <c r="C157" s="54">
        <v>2022</v>
      </c>
      <c r="D157" s="55">
        <v>44629</v>
      </c>
      <c r="E157" s="55" t="s">
        <v>15</v>
      </c>
      <c r="F157" s="56" t="s">
        <v>31</v>
      </c>
      <c r="G157" s="57">
        <v>79</v>
      </c>
      <c r="I157" s="58" t="s">
        <v>18</v>
      </c>
      <c r="J157" s="58">
        <v>2022</v>
      </c>
      <c r="K157" s="59">
        <v>44645</v>
      </c>
      <c r="L157" s="55" t="s">
        <v>15</v>
      </c>
      <c r="M157" s="60" t="s">
        <v>16</v>
      </c>
      <c r="N157" s="56">
        <v>32</v>
      </c>
    </row>
    <row r="158" spans="2:14" ht="13.5" hidden="1">
      <c r="B158" s="54" t="s">
        <v>18</v>
      </c>
      <c r="C158" s="54">
        <v>2022</v>
      </c>
      <c r="D158" s="55">
        <v>44630</v>
      </c>
      <c r="E158" s="55" t="s">
        <v>15</v>
      </c>
      <c r="F158" s="56" t="s">
        <v>30</v>
      </c>
      <c r="G158" s="57">
        <v>109</v>
      </c>
      <c r="I158" s="58" t="s">
        <v>18</v>
      </c>
      <c r="J158" s="58">
        <v>2022</v>
      </c>
      <c r="K158" s="59">
        <v>44645</v>
      </c>
      <c r="L158" s="55" t="s">
        <v>15</v>
      </c>
      <c r="M158" s="60" t="s">
        <v>38</v>
      </c>
      <c r="N158" s="56">
        <v>7</v>
      </c>
    </row>
    <row r="159" spans="2:14" ht="13.5" hidden="1">
      <c r="B159" s="54" t="s">
        <v>18</v>
      </c>
      <c r="C159" s="54">
        <v>2022</v>
      </c>
      <c r="D159" s="55">
        <v>44630</v>
      </c>
      <c r="E159" s="55" t="s">
        <v>15</v>
      </c>
      <c r="F159" s="56" t="s">
        <v>16</v>
      </c>
      <c r="G159" s="57">
        <v>26</v>
      </c>
      <c r="I159" s="58" t="s">
        <v>18</v>
      </c>
      <c r="J159" s="58">
        <v>2022</v>
      </c>
      <c r="K159" s="59">
        <v>44648</v>
      </c>
      <c r="L159" s="55" t="s">
        <v>15</v>
      </c>
      <c r="M159" s="60" t="s">
        <v>30</v>
      </c>
      <c r="N159" s="56">
        <v>36</v>
      </c>
    </row>
    <row r="160" spans="2:14" ht="13.5" hidden="1">
      <c r="B160" s="54" t="s">
        <v>18</v>
      </c>
      <c r="C160" s="54">
        <v>2022</v>
      </c>
      <c r="D160" s="55">
        <v>44630</v>
      </c>
      <c r="E160" s="55" t="s">
        <v>15</v>
      </c>
      <c r="F160" s="56" t="s">
        <v>26</v>
      </c>
      <c r="G160" s="57">
        <v>10</v>
      </c>
      <c r="I160" s="58" t="s">
        <v>18</v>
      </c>
      <c r="J160" s="58">
        <v>2022</v>
      </c>
      <c r="K160" s="59">
        <v>44648</v>
      </c>
      <c r="L160" s="55" t="s">
        <v>15</v>
      </c>
      <c r="M160" s="60" t="s">
        <v>16</v>
      </c>
      <c r="N160" s="56">
        <v>21</v>
      </c>
    </row>
    <row r="161" spans="2:14" ht="13.5" hidden="1">
      <c r="B161" s="54" t="s">
        <v>18</v>
      </c>
      <c r="C161" s="54">
        <v>2022</v>
      </c>
      <c r="D161" s="55">
        <v>44630</v>
      </c>
      <c r="E161" s="55" t="s">
        <v>15</v>
      </c>
      <c r="F161" s="56" t="s">
        <v>29</v>
      </c>
      <c r="G161" s="57">
        <v>14</v>
      </c>
      <c r="I161" s="58" t="s">
        <v>18</v>
      </c>
      <c r="J161" s="58">
        <v>2022</v>
      </c>
      <c r="K161" s="59">
        <v>44648</v>
      </c>
      <c r="L161" s="55" t="s">
        <v>15</v>
      </c>
      <c r="M161" s="60" t="s">
        <v>29</v>
      </c>
      <c r="N161" s="56">
        <v>16</v>
      </c>
    </row>
    <row r="162" spans="2:14" ht="13.5" hidden="1">
      <c r="B162" s="54" t="s">
        <v>18</v>
      </c>
      <c r="C162" s="54">
        <v>2022</v>
      </c>
      <c r="D162" s="55">
        <v>44630</v>
      </c>
      <c r="E162" s="55" t="s">
        <v>15</v>
      </c>
      <c r="F162" s="56" t="s">
        <v>39</v>
      </c>
      <c r="G162" s="57">
        <v>5</v>
      </c>
      <c r="I162" s="58" t="s">
        <v>18</v>
      </c>
      <c r="J162" s="58">
        <v>2022</v>
      </c>
      <c r="K162" s="59">
        <v>44649</v>
      </c>
      <c r="L162" s="55" t="s">
        <v>15</v>
      </c>
      <c r="M162" s="60" t="s">
        <v>16</v>
      </c>
      <c r="N162" s="56">
        <v>11</v>
      </c>
    </row>
    <row r="163" spans="2:14" ht="13.5" hidden="1">
      <c r="B163" s="54" t="s">
        <v>18</v>
      </c>
      <c r="C163" s="54">
        <v>2022</v>
      </c>
      <c r="D163" s="55">
        <v>44630</v>
      </c>
      <c r="E163" s="55" t="s">
        <v>15</v>
      </c>
      <c r="F163" s="56" t="s">
        <v>40</v>
      </c>
      <c r="G163" s="57">
        <f>105+7</f>
        <v>112</v>
      </c>
      <c r="I163" s="58" t="s">
        <v>18</v>
      </c>
      <c r="J163" s="58">
        <v>2022</v>
      </c>
      <c r="K163" s="59">
        <v>44649</v>
      </c>
      <c r="L163" s="55" t="s">
        <v>15</v>
      </c>
      <c r="M163" s="60" t="s">
        <v>29</v>
      </c>
      <c r="N163" s="56">
        <v>10</v>
      </c>
    </row>
    <row r="164" spans="2:14" ht="13.5" hidden="1">
      <c r="B164" s="54" t="s">
        <v>18</v>
      </c>
      <c r="C164" s="54">
        <v>2022</v>
      </c>
      <c r="D164" s="55">
        <v>44631</v>
      </c>
      <c r="E164" s="55" t="s">
        <v>15</v>
      </c>
      <c r="F164" s="56" t="s">
        <v>30</v>
      </c>
      <c r="G164" s="57">
        <v>105</v>
      </c>
      <c r="I164" s="58" t="s">
        <v>18</v>
      </c>
      <c r="J164" s="58">
        <v>2022</v>
      </c>
      <c r="K164" s="59">
        <v>44650</v>
      </c>
      <c r="L164" s="55" t="s">
        <v>15</v>
      </c>
      <c r="M164" s="60" t="s">
        <v>30</v>
      </c>
      <c r="N164" s="56">
        <v>0</v>
      </c>
    </row>
    <row r="165" spans="2:14" ht="13.5" hidden="1">
      <c r="B165" s="54" t="s">
        <v>18</v>
      </c>
      <c r="C165" s="54">
        <v>2022</v>
      </c>
      <c r="D165" s="55">
        <v>44631</v>
      </c>
      <c r="E165" s="55" t="s">
        <v>15</v>
      </c>
      <c r="F165" s="56" t="s">
        <v>16</v>
      </c>
      <c r="G165" s="57">
        <v>11</v>
      </c>
      <c r="I165" s="58" t="s">
        <v>18</v>
      </c>
      <c r="J165" s="58">
        <v>2022</v>
      </c>
      <c r="K165" s="59">
        <v>44650</v>
      </c>
      <c r="L165" s="55" t="s">
        <v>15</v>
      </c>
      <c r="M165" s="60" t="s">
        <v>16</v>
      </c>
      <c r="N165" s="56">
        <v>58</v>
      </c>
    </row>
    <row r="166" spans="2:14" ht="13.5" hidden="1">
      <c r="B166" s="54" t="s">
        <v>18</v>
      </c>
      <c r="C166" s="54">
        <v>2022</v>
      </c>
      <c r="D166" s="55">
        <v>44631</v>
      </c>
      <c r="E166" s="55" t="s">
        <v>15</v>
      </c>
      <c r="F166" s="56" t="s">
        <v>26</v>
      </c>
      <c r="G166" s="57">
        <v>11</v>
      </c>
      <c r="I166" s="58" t="s">
        <v>18</v>
      </c>
      <c r="J166" s="58">
        <v>2022</v>
      </c>
      <c r="K166" s="59">
        <v>44650</v>
      </c>
      <c r="L166" s="55" t="s">
        <v>15</v>
      </c>
      <c r="M166" s="60" t="s">
        <v>38</v>
      </c>
      <c r="N166" s="56">
        <v>4</v>
      </c>
    </row>
    <row r="167" spans="2:14" ht="13.5" hidden="1">
      <c r="B167" s="54" t="s">
        <v>18</v>
      </c>
      <c r="C167" s="54">
        <v>2022</v>
      </c>
      <c r="D167" s="55">
        <v>44631</v>
      </c>
      <c r="E167" s="55" t="s">
        <v>15</v>
      </c>
      <c r="F167" s="56" t="s">
        <v>29</v>
      </c>
      <c r="G167" s="57">
        <v>12</v>
      </c>
      <c r="I167" s="58" t="s">
        <v>18</v>
      </c>
      <c r="J167" s="58">
        <v>2022</v>
      </c>
      <c r="K167" s="59">
        <v>44651</v>
      </c>
      <c r="L167" s="55" t="s">
        <v>15</v>
      </c>
      <c r="M167" s="60" t="s">
        <v>34</v>
      </c>
      <c r="N167" s="56">
        <v>10</v>
      </c>
    </row>
    <row r="168" spans="2:14" ht="13.5" hidden="1">
      <c r="B168" s="54" t="s">
        <v>18</v>
      </c>
      <c r="C168" s="54">
        <v>2022</v>
      </c>
      <c r="D168" s="55">
        <v>44631</v>
      </c>
      <c r="E168" s="55" t="s">
        <v>15</v>
      </c>
      <c r="F168" s="56" t="s">
        <v>39</v>
      </c>
      <c r="G168" s="57">
        <v>1</v>
      </c>
      <c r="I168" s="58" t="s">
        <v>18</v>
      </c>
      <c r="J168" s="58">
        <v>2022</v>
      </c>
      <c r="K168" s="59">
        <v>44651</v>
      </c>
      <c r="L168" s="55" t="s">
        <v>15</v>
      </c>
      <c r="M168" s="60" t="s">
        <v>35</v>
      </c>
      <c r="N168" s="56">
        <v>5</v>
      </c>
    </row>
    <row r="169" spans="2:14" ht="26.25">
      <c r="B169" s="54" t="s">
        <v>18</v>
      </c>
      <c r="C169" s="54">
        <v>2022</v>
      </c>
      <c r="D169" s="55">
        <v>44631</v>
      </c>
      <c r="E169" s="55" t="s">
        <v>15</v>
      </c>
      <c r="F169" s="56" t="s">
        <v>31</v>
      </c>
      <c r="G169" s="57">
        <v>56</v>
      </c>
      <c r="I169" s="58" t="s">
        <v>18</v>
      </c>
      <c r="J169" s="58">
        <v>2022</v>
      </c>
      <c r="K169" s="59">
        <v>44651</v>
      </c>
      <c r="L169" s="55" t="s">
        <v>15</v>
      </c>
      <c r="M169" s="60" t="s">
        <v>36</v>
      </c>
      <c r="N169" s="56">
        <v>6</v>
      </c>
    </row>
    <row r="170" spans="2:14" ht="13.5" hidden="1">
      <c r="B170" s="54" t="s">
        <v>18</v>
      </c>
      <c r="C170" s="54">
        <v>2022</v>
      </c>
      <c r="D170" s="55">
        <v>44634</v>
      </c>
      <c r="E170" s="55" t="s">
        <v>15</v>
      </c>
      <c r="F170" s="56" t="s">
        <v>30</v>
      </c>
      <c r="G170" s="57">
        <v>64</v>
      </c>
      <c r="I170" s="58" t="s">
        <v>18</v>
      </c>
      <c r="J170" s="58">
        <v>2022</v>
      </c>
      <c r="K170" s="59">
        <v>44651</v>
      </c>
      <c r="L170" s="55" t="s">
        <v>15</v>
      </c>
      <c r="M170" s="60" t="s">
        <v>28</v>
      </c>
      <c r="N170" s="56">
        <v>9</v>
      </c>
    </row>
    <row r="171" spans="2:14" ht="13.5" hidden="1">
      <c r="B171" s="54" t="s">
        <v>18</v>
      </c>
      <c r="C171" s="54">
        <v>2022</v>
      </c>
      <c r="D171" s="55">
        <v>44634</v>
      </c>
      <c r="E171" s="55" t="s">
        <v>15</v>
      </c>
      <c r="F171" s="56" t="s">
        <v>16</v>
      </c>
      <c r="G171" s="57">
        <v>38</v>
      </c>
      <c r="I171" s="58" t="s">
        <v>18</v>
      </c>
      <c r="J171" s="58">
        <v>2022</v>
      </c>
      <c r="K171" s="59">
        <v>44651</v>
      </c>
      <c r="L171" s="55" t="s">
        <v>15</v>
      </c>
      <c r="M171" s="60" t="s">
        <v>30</v>
      </c>
      <c r="N171" s="56">
        <v>132</v>
      </c>
    </row>
    <row r="172" spans="2:14" ht="13.5" hidden="1">
      <c r="B172" s="54" t="s">
        <v>18</v>
      </c>
      <c r="C172" s="54">
        <v>2022</v>
      </c>
      <c r="D172" s="55">
        <v>44634</v>
      </c>
      <c r="E172" s="55" t="s">
        <v>15</v>
      </c>
      <c r="F172" s="56" t="s">
        <v>26</v>
      </c>
      <c r="G172" s="57">
        <v>8</v>
      </c>
      <c r="I172" s="58" t="s">
        <v>18</v>
      </c>
      <c r="J172" s="58">
        <v>2022</v>
      </c>
      <c r="K172" s="59">
        <v>44651</v>
      </c>
      <c r="L172" s="55" t="s">
        <v>15</v>
      </c>
      <c r="M172" s="60" t="s">
        <v>16</v>
      </c>
      <c r="N172" s="56">
        <v>8</v>
      </c>
    </row>
    <row r="173" spans="2:14" ht="13.5" hidden="1">
      <c r="B173" s="54" t="s">
        <v>18</v>
      </c>
      <c r="C173" s="54">
        <v>2022</v>
      </c>
      <c r="D173" s="55">
        <v>44634</v>
      </c>
      <c r="E173" s="55" t="s">
        <v>15</v>
      </c>
      <c r="F173" s="56" t="s">
        <v>29</v>
      </c>
      <c r="G173" s="57">
        <v>5</v>
      </c>
      <c r="I173" s="58" t="s">
        <v>18</v>
      </c>
      <c r="J173" s="58">
        <v>2022</v>
      </c>
      <c r="K173" s="59">
        <v>44651</v>
      </c>
      <c r="L173" s="55" t="s">
        <v>15</v>
      </c>
      <c r="M173" s="60" t="s">
        <v>38</v>
      </c>
      <c r="N173" s="56">
        <v>7</v>
      </c>
    </row>
    <row r="174" spans="2:14" ht="13.5">
      <c r="B174" s="54" t="s">
        <v>18</v>
      </c>
      <c r="C174" s="54">
        <v>2022</v>
      </c>
      <c r="D174" s="55">
        <v>44634</v>
      </c>
      <c r="E174" s="55" t="s">
        <v>15</v>
      </c>
      <c r="F174" s="56" t="s">
        <v>31</v>
      </c>
      <c r="G174" s="57">
        <v>82</v>
      </c>
      <c r="I174" s="58" t="s">
        <v>18</v>
      </c>
      <c r="J174" s="58">
        <v>2022</v>
      </c>
      <c r="K174" s="59">
        <v>44651</v>
      </c>
      <c r="L174" s="55" t="s">
        <v>15</v>
      </c>
      <c r="M174" s="60" t="s">
        <v>29</v>
      </c>
      <c r="N174" s="56">
        <v>54</v>
      </c>
    </row>
    <row r="175" spans="2:14" ht="13.5" hidden="1">
      <c r="B175" s="54" t="s">
        <v>18</v>
      </c>
      <c r="C175" s="54">
        <v>2022</v>
      </c>
      <c r="D175" s="55">
        <v>44635</v>
      </c>
      <c r="E175" s="55" t="s">
        <v>15</v>
      </c>
      <c r="F175" s="56" t="s">
        <v>30</v>
      </c>
      <c r="G175" s="57">
        <v>75</v>
      </c>
      <c r="I175" s="58" t="s">
        <v>19</v>
      </c>
      <c r="J175" s="58">
        <v>2022</v>
      </c>
      <c r="K175" s="59">
        <v>44655</v>
      </c>
      <c r="L175" s="55" t="s">
        <v>15</v>
      </c>
      <c r="M175" s="60" t="s">
        <v>34</v>
      </c>
      <c r="N175" s="56">
        <v>14</v>
      </c>
    </row>
    <row r="176" spans="2:14" ht="13.5" hidden="1">
      <c r="B176" s="54" t="s">
        <v>18</v>
      </c>
      <c r="C176" s="54">
        <v>2022</v>
      </c>
      <c r="D176" s="55">
        <v>44635</v>
      </c>
      <c r="E176" s="55" t="s">
        <v>15</v>
      </c>
      <c r="F176" s="56" t="s">
        <v>16</v>
      </c>
      <c r="G176" s="57">
        <v>19</v>
      </c>
      <c r="I176" s="58" t="s">
        <v>19</v>
      </c>
      <c r="J176" s="58">
        <v>2022</v>
      </c>
      <c r="K176" s="59">
        <v>44655</v>
      </c>
      <c r="L176" s="55" t="s">
        <v>15</v>
      </c>
      <c r="M176" s="60" t="s">
        <v>35</v>
      </c>
      <c r="N176" s="56">
        <v>11</v>
      </c>
    </row>
    <row r="177" spans="2:14" ht="26.25" hidden="1">
      <c r="B177" s="54" t="s">
        <v>18</v>
      </c>
      <c r="C177" s="54">
        <v>2022</v>
      </c>
      <c r="D177" s="55">
        <v>44635</v>
      </c>
      <c r="E177" s="55" t="s">
        <v>15</v>
      </c>
      <c r="F177" s="56" t="s">
        <v>26</v>
      </c>
      <c r="G177" s="57">
        <v>19</v>
      </c>
      <c r="I177" s="58" t="s">
        <v>19</v>
      </c>
      <c r="J177" s="58">
        <v>2022</v>
      </c>
      <c r="K177" s="59">
        <v>44655</v>
      </c>
      <c r="L177" s="55" t="s">
        <v>15</v>
      </c>
      <c r="M177" s="60" t="s">
        <v>36</v>
      </c>
      <c r="N177" s="56">
        <v>7</v>
      </c>
    </row>
    <row r="178" spans="2:14" ht="13.5" hidden="1">
      <c r="B178" s="54" t="s">
        <v>18</v>
      </c>
      <c r="C178" s="54">
        <v>2022</v>
      </c>
      <c r="D178" s="55">
        <v>44635</v>
      </c>
      <c r="E178" s="55" t="s">
        <v>15</v>
      </c>
      <c r="F178" s="56" t="s">
        <v>29</v>
      </c>
      <c r="G178" s="57">
        <v>21</v>
      </c>
      <c r="I178" s="58" t="s">
        <v>19</v>
      </c>
      <c r="J178" s="58">
        <v>2022</v>
      </c>
      <c r="K178" s="59">
        <v>44655</v>
      </c>
      <c r="L178" s="55" t="s">
        <v>15</v>
      </c>
      <c r="M178" s="60" t="s">
        <v>37</v>
      </c>
      <c r="N178" s="56">
        <v>9</v>
      </c>
    </row>
    <row r="179" spans="2:14" ht="13.5" hidden="1">
      <c r="B179" s="54" t="s">
        <v>18</v>
      </c>
      <c r="C179" s="54">
        <v>2022</v>
      </c>
      <c r="D179" s="55">
        <v>44635</v>
      </c>
      <c r="E179" s="55" t="s">
        <v>15</v>
      </c>
      <c r="F179" s="56" t="s">
        <v>39</v>
      </c>
      <c r="G179" s="57">
        <v>9</v>
      </c>
      <c r="I179" s="58" t="s">
        <v>19</v>
      </c>
      <c r="J179" s="58">
        <v>2022</v>
      </c>
      <c r="K179" s="59">
        <v>44655</v>
      </c>
      <c r="L179" s="55" t="s">
        <v>15</v>
      </c>
      <c r="M179" s="60" t="s">
        <v>32</v>
      </c>
      <c r="N179" s="56">
        <v>21</v>
      </c>
    </row>
    <row r="180" spans="2:14" ht="13.5">
      <c r="B180" s="54" t="s">
        <v>18</v>
      </c>
      <c r="C180" s="54">
        <v>2022</v>
      </c>
      <c r="D180" s="55">
        <v>44635</v>
      </c>
      <c r="E180" s="55" t="s">
        <v>15</v>
      </c>
      <c r="F180" s="56" t="s">
        <v>31</v>
      </c>
      <c r="G180" s="57">
        <v>78</v>
      </c>
      <c r="I180" s="58" t="s">
        <v>19</v>
      </c>
      <c r="J180" s="58">
        <v>2022</v>
      </c>
      <c r="K180" s="59">
        <v>44655</v>
      </c>
      <c r="L180" s="55" t="s">
        <v>15</v>
      </c>
      <c r="M180" s="60" t="s">
        <v>28</v>
      </c>
      <c r="N180" s="56">
        <v>9</v>
      </c>
    </row>
    <row r="181" spans="2:14" ht="13.5" hidden="1">
      <c r="B181" s="54" t="s">
        <v>18</v>
      </c>
      <c r="C181" s="54">
        <v>2022</v>
      </c>
      <c r="D181" s="55">
        <v>44635</v>
      </c>
      <c r="E181" s="55" t="s">
        <v>15</v>
      </c>
      <c r="F181" s="56" t="s">
        <v>40</v>
      </c>
      <c r="G181" s="57">
        <v>10</v>
      </c>
      <c r="I181" s="58" t="s">
        <v>19</v>
      </c>
      <c r="J181" s="58">
        <v>2022</v>
      </c>
      <c r="K181" s="59">
        <v>44655</v>
      </c>
      <c r="L181" s="55" t="s">
        <v>15</v>
      </c>
      <c r="M181" s="60" t="s">
        <v>30</v>
      </c>
      <c r="N181" s="56">
        <v>74</v>
      </c>
    </row>
    <row r="182" spans="2:14" ht="13.5" hidden="1">
      <c r="B182" s="54" t="s">
        <v>18</v>
      </c>
      <c r="C182" s="54">
        <v>2022</v>
      </c>
      <c r="D182" s="55">
        <v>44636</v>
      </c>
      <c r="E182" s="55" t="s">
        <v>15</v>
      </c>
      <c r="F182" s="56" t="s">
        <v>30</v>
      </c>
      <c r="G182" s="57">
        <v>61</v>
      </c>
      <c r="I182" s="58" t="s">
        <v>19</v>
      </c>
      <c r="J182" s="58">
        <v>2022</v>
      </c>
      <c r="K182" s="59">
        <v>44655</v>
      </c>
      <c r="L182" s="55" t="s">
        <v>15</v>
      </c>
      <c r="M182" s="60" t="s">
        <v>16</v>
      </c>
      <c r="N182" s="56">
        <v>17</v>
      </c>
    </row>
    <row r="183" spans="2:14" ht="13.5" hidden="1">
      <c r="B183" s="54" t="s">
        <v>18</v>
      </c>
      <c r="C183" s="54">
        <v>2022</v>
      </c>
      <c r="D183" s="55">
        <v>44636</v>
      </c>
      <c r="E183" s="55" t="s">
        <v>15</v>
      </c>
      <c r="F183" s="56" t="s">
        <v>16</v>
      </c>
      <c r="G183" s="57">
        <v>20</v>
      </c>
      <c r="I183" s="58" t="s">
        <v>19</v>
      </c>
      <c r="J183" s="58">
        <v>2022</v>
      </c>
      <c r="K183" s="59">
        <v>44655</v>
      </c>
      <c r="L183" s="55" t="s">
        <v>15</v>
      </c>
      <c r="M183" s="60" t="s">
        <v>38</v>
      </c>
      <c r="N183" s="56">
        <v>19</v>
      </c>
    </row>
    <row r="184" spans="2:14" ht="13.5" hidden="1">
      <c r="B184" s="54" t="s">
        <v>18</v>
      </c>
      <c r="C184" s="54">
        <v>2022</v>
      </c>
      <c r="D184" s="55">
        <v>44636</v>
      </c>
      <c r="E184" s="55" t="s">
        <v>15</v>
      </c>
      <c r="F184" s="56" t="s">
        <v>26</v>
      </c>
      <c r="G184" s="57">
        <v>16</v>
      </c>
      <c r="I184" s="58" t="s">
        <v>19</v>
      </c>
      <c r="J184" s="58">
        <v>2022</v>
      </c>
      <c r="K184" s="59">
        <v>44655</v>
      </c>
      <c r="L184" s="55" t="s">
        <v>15</v>
      </c>
      <c r="M184" s="60" t="s">
        <v>33</v>
      </c>
      <c r="N184" s="56">
        <v>10</v>
      </c>
    </row>
    <row r="185" spans="2:14" ht="13.5" hidden="1">
      <c r="B185" s="54" t="s">
        <v>18</v>
      </c>
      <c r="C185" s="54">
        <v>2022</v>
      </c>
      <c r="D185" s="55">
        <v>44636</v>
      </c>
      <c r="E185" s="55" t="s">
        <v>15</v>
      </c>
      <c r="F185" s="56" t="s">
        <v>29</v>
      </c>
      <c r="G185" s="57">
        <v>3</v>
      </c>
      <c r="I185" s="58" t="s">
        <v>19</v>
      </c>
      <c r="J185" s="58">
        <v>2022</v>
      </c>
      <c r="K185" s="59">
        <v>44656</v>
      </c>
      <c r="L185" s="55" t="s">
        <v>15</v>
      </c>
      <c r="M185" s="60" t="s">
        <v>16</v>
      </c>
      <c r="N185" s="56">
        <v>11</v>
      </c>
    </row>
    <row r="186" spans="2:14" ht="13.5" hidden="1">
      <c r="B186" s="54" t="s">
        <v>18</v>
      </c>
      <c r="C186" s="54">
        <v>2022</v>
      </c>
      <c r="D186" s="55">
        <v>44636</v>
      </c>
      <c r="E186" s="55" t="s">
        <v>15</v>
      </c>
      <c r="F186" s="56" t="s">
        <v>39</v>
      </c>
      <c r="G186" s="57">
        <v>1</v>
      </c>
      <c r="I186" s="58" t="s">
        <v>19</v>
      </c>
      <c r="J186" s="58">
        <v>2022</v>
      </c>
      <c r="K186" s="59">
        <v>44657</v>
      </c>
      <c r="L186" s="55" t="s">
        <v>15</v>
      </c>
      <c r="M186" s="60" t="s">
        <v>16</v>
      </c>
      <c r="N186" s="56">
        <v>16</v>
      </c>
    </row>
    <row r="187" spans="2:14" ht="13.5">
      <c r="B187" s="54" t="s">
        <v>18</v>
      </c>
      <c r="C187" s="54">
        <v>2022</v>
      </c>
      <c r="D187" s="55">
        <v>44636</v>
      </c>
      <c r="E187" s="55" t="s">
        <v>15</v>
      </c>
      <c r="F187" s="56" t="s">
        <v>31</v>
      </c>
      <c r="G187" s="57">
        <v>54</v>
      </c>
      <c r="I187" s="58" t="s">
        <v>19</v>
      </c>
      <c r="J187" s="58">
        <v>2022</v>
      </c>
      <c r="K187" s="59">
        <v>44658</v>
      </c>
      <c r="L187" s="55" t="s">
        <v>15</v>
      </c>
      <c r="M187" s="60" t="s">
        <v>34</v>
      </c>
      <c r="N187" s="56">
        <v>9</v>
      </c>
    </row>
    <row r="188" spans="2:14" ht="13.5" hidden="1">
      <c r="B188" s="54" t="s">
        <v>18</v>
      </c>
      <c r="C188" s="54">
        <v>2022</v>
      </c>
      <c r="D188" s="55">
        <v>44636</v>
      </c>
      <c r="E188" s="55" t="s">
        <v>15</v>
      </c>
      <c r="F188" s="56" t="s">
        <v>40</v>
      </c>
      <c r="G188" s="57">
        <v>4</v>
      </c>
      <c r="I188" s="58" t="s">
        <v>19</v>
      </c>
      <c r="J188" s="58">
        <v>2022</v>
      </c>
      <c r="K188" s="59">
        <v>44658</v>
      </c>
      <c r="L188" s="55" t="s">
        <v>15</v>
      </c>
      <c r="M188" s="60" t="s">
        <v>35</v>
      </c>
      <c r="N188" s="56">
        <v>10</v>
      </c>
    </row>
    <row r="189" spans="2:14" ht="26.25" hidden="1">
      <c r="B189" s="54" t="s">
        <v>18</v>
      </c>
      <c r="C189" s="54">
        <v>2022</v>
      </c>
      <c r="D189" s="55">
        <v>44637</v>
      </c>
      <c r="E189" s="55" t="s">
        <v>15</v>
      </c>
      <c r="F189" s="56" t="s">
        <v>30</v>
      </c>
      <c r="G189" s="57">
        <v>10</v>
      </c>
      <c r="I189" s="58" t="s">
        <v>19</v>
      </c>
      <c r="J189" s="58">
        <v>2022</v>
      </c>
      <c r="K189" s="59">
        <v>44658</v>
      </c>
      <c r="L189" s="55" t="s">
        <v>15</v>
      </c>
      <c r="M189" s="60" t="s">
        <v>36</v>
      </c>
      <c r="N189" s="56">
        <v>18</v>
      </c>
    </row>
    <row r="190" spans="2:14" ht="13.5" hidden="1">
      <c r="B190" s="54" t="s">
        <v>18</v>
      </c>
      <c r="C190" s="54">
        <v>2022</v>
      </c>
      <c r="D190" s="55">
        <v>44637</v>
      </c>
      <c r="E190" s="55" t="s">
        <v>15</v>
      </c>
      <c r="F190" s="56" t="s">
        <v>16</v>
      </c>
      <c r="G190" s="57">
        <v>27</v>
      </c>
      <c r="I190" s="58" t="s">
        <v>19</v>
      </c>
      <c r="J190" s="58">
        <v>2022</v>
      </c>
      <c r="K190" s="59">
        <v>44658</v>
      </c>
      <c r="L190" s="55" t="s">
        <v>15</v>
      </c>
      <c r="M190" s="60" t="s">
        <v>37</v>
      </c>
      <c r="N190" s="56">
        <v>7</v>
      </c>
    </row>
    <row r="191" spans="2:14" ht="13.5" hidden="1">
      <c r="B191" s="54" t="s">
        <v>18</v>
      </c>
      <c r="C191" s="54">
        <v>2022</v>
      </c>
      <c r="D191" s="55">
        <v>44637</v>
      </c>
      <c r="E191" s="55" t="s">
        <v>15</v>
      </c>
      <c r="F191" s="56" t="s">
        <v>26</v>
      </c>
      <c r="G191" s="57">
        <v>7</v>
      </c>
      <c r="I191" s="58" t="s">
        <v>19</v>
      </c>
      <c r="J191" s="58">
        <v>2022</v>
      </c>
      <c r="K191" s="59">
        <v>44658</v>
      </c>
      <c r="L191" s="55" t="s">
        <v>15</v>
      </c>
      <c r="M191" s="60" t="s">
        <v>32</v>
      </c>
      <c r="N191" s="56">
        <v>22</v>
      </c>
    </row>
    <row r="192" spans="2:14" ht="13.5" hidden="1">
      <c r="B192" s="54" t="s">
        <v>18</v>
      </c>
      <c r="C192" s="54">
        <v>2022</v>
      </c>
      <c r="D192" s="55">
        <v>44637</v>
      </c>
      <c r="E192" s="55" t="s">
        <v>15</v>
      </c>
      <c r="F192" s="56" t="s">
        <v>29</v>
      </c>
      <c r="G192" s="57">
        <v>4</v>
      </c>
      <c r="I192" s="58" t="s">
        <v>19</v>
      </c>
      <c r="J192" s="58">
        <v>2022</v>
      </c>
      <c r="K192" s="59">
        <v>44658</v>
      </c>
      <c r="L192" s="55" t="s">
        <v>15</v>
      </c>
      <c r="M192" s="60" t="s">
        <v>30</v>
      </c>
      <c r="N192" s="56">
        <v>68</v>
      </c>
    </row>
    <row r="193" spans="2:14" ht="13.5" hidden="1">
      <c r="B193" s="54" t="s">
        <v>18</v>
      </c>
      <c r="C193" s="54">
        <v>2022</v>
      </c>
      <c r="D193" s="55">
        <v>44637</v>
      </c>
      <c r="E193" s="55" t="s">
        <v>15</v>
      </c>
      <c r="F193" s="56" t="s">
        <v>39</v>
      </c>
      <c r="G193" s="57">
        <v>1</v>
      </c>
      <c r="I193" s="58" t="s">
        <v>19</v>
      </c>
      <c r="J193" s="58">
        <v>2022</v>
      </c>
      <c r="K193" s="59">
        <v>44658</v>
      </c>
      <c r="L193" s="55" t="s">
        <v>15</v>
      </c>
      <c r="M193" s="60" t="s">
        <v>16</v>
      </c>
      <c r="N193" s="56">
        <v>26</v>
      </c>
    </row>
    <row r="194" spans="2:14" ht="13.5">
      <c r="B194" s="54" t="s">
        <v>18</v>
      </c>
      <c r="C194" s="54">
        <v>2022</v>
      </c>
      <c r="D194" s="55">
        <v>44637</v>
      </c>
      <c r="E194" s="55" t="s">
        <v>15</v>
      </c>
      <c r="F194" s="56" t="s">
        <v>31</v>
      </c>
      <c r="G194" s="57">
        <v>83</v>
      </c>
      <c r="I194" s="58" t="s">
        <v>19</v>
      </c>
      <c r="J194" s="58">
        <v>2022</v>
      </c>
      <c r="K194" s="59">
        <v>44658</v>
      </c>
      <c r="L194" s="55" t="s">
        <v>15</v>
      </c>
      <c r="M194" s="60" t="s">
        <v>38</v>
      </c>
      <c r="N194" s="56">
        <v>15</v>
      </c>
    </row>
    <row r="195" spans="2:14" ht="13.5" hidden="1">
      <c r="B195" s="54" t="s">
        <v>18</v>
      </c>
      <c r="C195" s="54">
        <v>2022</v>
      </c>
      <c r="D195" s="55">
        <v>44638</v>
      </c>
      <c r="E195" s="55" t="s">
        <v>15</v>
      </c>
      <c r="F195" s="56" t="s">
        <v>30</v>
      </c>
      <c r="G195" s="57">
        <v>115</v>
      </c>
      <c r="I195" s="58" t="s">
        <v>19</v>
      </c>
      <c r="J195" s="58">
        <v>2022</v>
      </c>
      <c r="K195" s="59">
        <v>44658</v>
      </c>
      <c r="L195" s="55" t="s">
        <v>15</v>
      </c>
      <c r="M195" s="60" t="s">
        <v>33</v>
      </c>
      <c r="N195" s="56">
        <v>7</v>
      </c>
    </row>
    <row r="196" spans="2:14" ht="13.5" hidden="1">
      <c r="B196" s="54" t="s">
        <v>18</v>
      </c>
      <c r="C196" s="54">
        <v>2022</v>
      </c>
      <c r="D196" s="55">
        <v>44638</v>
      </c>
      <c r="E196" s="55" t="s">
        <v>15</v>
      </c>
      <c r="F196" s="56" t="s">
        <v>16</v>
      </c>
      <c r="G196" s="57">
        <v>20</v>
      </c>
      <c r="I196" s="58" t="s">
        <v>19</v>
      </c>
      <c r="J196" s="58">
        <v>2022</v>
      </c>
      <c r="K196" s="59">
        <v>44659</v>
      </c>
      <c r="L196" s="55" t="s">
        <v>15</v>
      </c>
      <c r="M196" s="60" t="s">
        <v>16</v>
      </c>
      <c r="N196" s="56">
        <v>13</v>
      </c>
    </row>
    <row r="197" spans="2:14" ht="13.5" hidden="1">
      <c r="B197" s="54" t="s">
        <v>18</v>
      </c>
      <c r="C197" s="54">
        <v>2022</v>
      </c>
      <c r="D197" s="55">
        <v>44638</v>
      </c>
      <c r="E197" s="55" t="s">
        <v>15</v>
      </c>
      <c r="F197" s="56" t="s">
        <v>26</v>
      </c>
      <c r="G197" s="57">
        <v>14</v>
      </c>
      <c r="I197" s="58" t="s">
        <v>19</v>
      </c>
      <c r="J197" s="58">
        <v>2022</v>
      </c>
      <c r="K197" s="59">
        <v>44669</v>
      </c>
      <c r="L197" s="55" t="s">
        <v>15</v>
      </c>
      <c r="M197" s="60" t="s">
        <v>34</v>
      </c>
      <c r="N197" s="56">
        <v>6</v>
      </c>
    </row>
    <row r="198" spans="2:14" ht="13.5" hidden="1">
      <c r="B198" s="54" t="s">
        <v>18</v>
      </c>
      <c r="C198" s="54">
        <v>2022</v>
      </c>
      <c r="D198" s="55">
        <v>44638</v>
      </c>
      <c r="E198" s="55" t="s">
        <v>15</v>
      </c>
      <c r="F198" s="56" t="s">
        <v>29</v>
      </c>
      <c r="G198" s="57">
        <v>13</v>
      </c>
      <c r="I198" s="58" t="s">
        <v>19</v>
      </c>
      <c r="J198" s="58">
        <v>2022</v>
      </c>
      <c r="K198" s="59">
        <v>44669</v>
      </c>
      <c r="L198" s="55" t="s">
        <v>15</v>
      </c>
      <c r="M198" s="60" t="s">
        <v>35</v>
      </c>
      <c r="N198" s="56">
        <v>8</v>
      </c>
    </row>
    <row r="199" spans="2:14" ht="13.5" hidden="1">
      <c r="B199" s="54" t="s">
        <v>18</v>
      </c>
      <c r="C199" s="54">
        <v>2022</v>
      </c>
      <c r="D199" s="55">
        <v>44638</v>
      </c>
      <c r="E199" s="55" t="s">
        <v>15</v>
      </c>
      <c r="F199" s="56" t="s">
        <v>39</v>
      </c>
      <c r="G199" s="57">
        <v>1</v>
      </c>
      <c r="I199" s="58" t="s">
        <v>19</v>
      </c>
      <c r="J199" s="58">
        <v>2022</v>
      </c>
      <c r="K199" s="59">
        <v>44669</v>
      </c>
      <c r="L199" s="55" t="s">
        <v>15</v>
      </c>
      <c r="M199" s="60" t="s">
        <v>16</v>
      </c>
      <c r="N199" s="56">
        <v>49</v>
      </c>
    </row>
    <row r="200" spans="2:14" ht="13.5">
      <c r="B200" s="54" t="s">
        <v>18</v>
      </c>
      <c r="C200" s="54">
        <v>2022</v>
      </c>
      <c r="D200" s="55">
        <v>44638</v>
      </c>
      <c r="E200" s="55" t="s">
        <v>15</v>
      </c>
      <c r="F200" s="56" t="s">
        <v>31</v>
      </c>
      <c r="G200" s="57">
        <v>108</v>
      </c>
      <c r="I200" s="58" t="s">
        <v>19</v>
      </c>
      <c r="J200" s="58">
        <v>2022</v>
      </c>
      <c r="K200" s="59">
        <v>44670</v>
      </c>
      <c r="L200" s="55" t="s">
        <v>15</v>
      </c>
      <c r="M200" s="60" t="s">
        <v>16</v>
      </c>
      <c r="N200" s="56">
        <v>20</v>
      </c>
    </row>
    <row r="201" spans="2:14" ht="13.5" hidden="1">
      <c r="B201" s="54" t="s">
        <v>18</v>
      </c>
      <c r="C201" s="54">
        <v>2022</v>
      </c>
      <c r="D201" s="55">
        <v>44641</v>
      </c>
      <c r="E201" s="55" t="s">
        <v>15</v>
      </c>
      <c r="F201" s="56" t="s">
        <v>30</v>
      </c>
      <c r="G201" s="57">
        <v>45</v>
      </c>
      <c r="I201" s="58" t="s">
        <v>19</v>
      </c>
      <c r="J201" s="58">
        <v>2022</v>
      </c>
      <c r="K201" s="59">
        <v>44671</v>
      </c>
      <c r="L201" s="55" t="s">
        <v>15</v>
      </c>
      <c r="M201" s="60" t="s">
        <v>34</v>
      </c>
      <c r="N201" s="56">
        <v>13</v>
      </c>
    </row>
    <row r="202" spans="2:14" ht="13.5" hidden="1">
      <c r="B202" s="54" t="s">
        <v>18</v>
      </c>
      <c r="C202" s="54">
        <v>2022</v>
      </c>
      <c r="D202" s="55">
        <v>44641</v>
      </c>
      <c r="E202" s="55" t="s">
        <v>15</v>
      </c>
      <c r="F202" s="56" t="s">
        <v>16</v>
      </c>
      <c r="G202" s="57">
        <v>21</v>
      </c>
      <c r="I202" s="58" t="s">
        <v>19</v>
      </c>
      <c r="J202" s="58">
        <v>2022</v>
      </c>
      <c r="K202" s="59">
        <v>44671</v>
      </c>
      <c r="L202" s="55" t="s">
        <v>15</v>
      </c>
      <c r="M202" s="60" t="s">
        <v>35</v>
      </c>
      <c r="N202" s="56">
        <v>7</v>
      </c>
    </row>
    <row r="203" spans="2:14" ht="26.25" hidden="1">
      <c r="B203" s="54" t="s">
        <v>18</v>
      </c>
      <c r="C203" s="54">
        <v>2022</v>
      </c>
      <c r="D203" s="55">
        <v>44641</v>
      </c>
      <c r="E203" s="55" t="s">
        <v>15</v>
      </c>
      <c r="F203" s="56" t="s">
        <v>26</v>
      </c>
      <c r="G203" s="57">
        <v>23</v>
      </c>
      <c r="I203" s="58" t="s">
        <v>19</v>
      </c>
      <c r="J203" s="58">
        <v>2022</v>
      </c>
      <c r="K203" s="59">
        <v>44671</v>
      </c>
      <c r="L203" s="55" t="s">
        <v>15</v>
      </c>
      <c r="M203" s="60" t="s">
        <v>36</v>
      </c>
      <c r="N203" s="56">
        <v>8</v>
      </c>
    </row>
    <row r="204" spans="2:14" ht="13.5" hidden="1">
      <c r="B204" s="54" t="s">
        <v>18</v>
      </c>
      <c r="C204" s="54">
        <v>2022</v>
      </c>
      <c r="D204" s="55">
        <v>44641</v>
      </c>
      <c r="E204" s="55" t="s">
        <v>15</v>
      </c>
      <c r="F204" s="56" t="s">
        <v>29</v>
      </c>
      <c r="G204" s="57">
        <v>17</v>
      </c>
      <c r="I204" s="58" t="s">
        <v>19</v>
      </c>
      <c r="J204" s="58">
        <v>2022</v>
      </c>
      <c r="K204" s="59">
        <v>44671</v>
      </c>
      <c r="L204" s="55" t="s">
        <v>15</v>
      </c>
      <c r="M204" s="60" t="s">
        <v>37</v>
      </c>
      <c r="N204" s="56">
        <v>14</v>
      </c>
    </row>
    <row r="205" spans="2:14" ht="13.5" hidden="1">
      <c r="B205" s="54" t="s">
        <v>18</v>
      </c>
      <c r="C205" s="54">
        <v>2022</v>
      </c>
      <c r="D205" s="55">
        <v>44641</v>
      </c>
      <c r="E205" s="55" t="s">
        <v>15</v>
      </c>
      <c r="F205" s="56" t="s">
        <v>39</v>
      </c>
      <c r="G205" s="57">
        <v>1</v>
      </c>
      <c r="I205" s="58" t="s">
        <v>19</v>
      </c>
      <c r="J205" s="58">
        <v>2022</v>
      </c>
      <c r="K205" s="59">
        <v>44671</v>
      </c>
      <c r="L205" s="55" t="s">
        <v>15</v>
      </c>
      <c r="M205" s="60" t="s">
        <v>30</v>
      </c>
      <c r="N205" s="56">
        <v>50</v>
      </c>
    </row>
    <row r="206" spans="2:14" ht="13.5">
      <c r="B206" s="54" t="s">
        <v>18</v>
      </c>
      <c r="C206" s="54">
        <v>2022</v>
      </c>
      <c r="D206" s="55">
        <v>44641</v>
      </c>
      <c r="E206" s="55" t="s">
        <v>15</v>
      </c>
      <c r="F206" s="56" t="s">
        <v>31</v>
      </c>
      <c r="G206" s="57">
        <v>30</v>
      </c>
      <c r="I206" s="58" t="s">
        <v>19</v>
      </c>
      <c r="J206" s="58">
        <v>2022</v>
      </c>
      <c r="K206" s="59">
        <v>44671</v>
      </c>
      <c r="L206" s="55" t="s">
        <v>15</v>
      </c>
      <c r="M206" s="60" t="s">
        <v>16</v>
      </c>
      <c r="N206" s="56">
        <v>34</v>
      </c>
    </row>
    <row r="207" spans="2:14" ht="13.5" hidden="1">
      <c r="B207" s="54" t="s">
        <v>18</v>
      </c>
      <c r="C207" s="54">
        <v>2022</v>
      </c>
      <c r="D207" s="55">
        <v>44642</v>
      </c>
      <c r="E207" s="55" t="s">
        <v>15</v>
      </c>
      <c r="F207" s="56" t="s">
        <v>30</v>
      </c>
      <c r="G207" s="57">
        <v>90</v>
      </c>
      <c r="I207" s="58" t="s">
        <v>19</v>
      </c>
      <c r="J207" s="58">
        <v>2022</v>
      </c>
      <c r="K207" s="59">
        <v>44671</v>
      </c>
      <c r="L207" s="55" t="s">
        <v>15</v>
      </c>
      <c r="M207" s="60" t="s">
        <v>38</v>
      </c>
      <c r="N207" s="56">
        <v>10</v>
      </c>
    </row>
    <row r="208" spans="2:14" ht="13.5" hidden="1">
      <c r="B208" s="54" t="s">
        <v>18</v>
      </c>
      <c r="C208" s="54">
        <v>2022</v>
      </c>
      <c r="D208" s="55">
        <v>44642</v>
      </c>
      <c r="E208" s="55" t="s">
        <v>15</v>
      </c>
      <c r="F208" s="56" t="s">
        <v>16</v>
      </c>
      <c r="G208" s="57">
        <v>11</v>
      </c>
      <c r="I208" s="58" t="s">
        <v>19</v>
      </c>
      <c r="J208" s="58">
        <v>2022</v>
      </c>
      <c r="K208" s="59">
        <v>44672</v>
      </c>
      <c r="L208" s="55" t="s">
        <v>15</v>
      </c>
      <c r="M208" s="60" t="s">
        <v>16</v>
      </c>
      <c r="N208" s="56">
        <v>14</v>
      </c>
    </row>
    <row r="209" spans="2:14" ht="13.5" hidden="1">
      <c r="B209" s="54" t="s">
        <v>18</v>
      </c>
      <c r="C209" s="54">
        <v>2022</v>
      </c>
      <c r="D209" s="55">
        <v>44642</v>
      </c>
      <c r="E209" s="55" t="s">
        <v>15</v>
      </c>
      <c r="F209" s="56" t="s">
        <v>26</v>
      </c>
      <c r="G209" s="57">
        <v>10</v>
      </c>
      <c r="I209" s="58" t="s">
        <v>19</v>
      </c>
      <c r="J209" s="58">
        <v>2022</v>
      </c>
      <c r="K209" s="59">
        <v>44673</v>
      </c>
      <c r="L209" s="55" t="s">
        <v>15</v>
      </c>
      <c r="M209" s="60" t="s">
        <v>16</v>
      </c>
      <c r="N209" s="56">
        <v>35</v>
      </c>
    </row>
    <row r="210" spans="2:14" ht="13.5" hidden="1">
      <c r="B210" s="54" t="s">
        <v>18</v>
      </c>
      <c r="C210" s="54">
        <v>2022</v>
      </c>
      <c r="D210" s="55">
        <v>44642</v>
      </c>
      <c r="E210" s="55" t="s">
        <v>15</v>
      </c>
      <c r="F210" s="56" t="s">
        <v>29</v>
      </c>
      <c r="G210" s="57">
        <v>6</v>
      </c>
      <c r="I210" s="58" t="s">
        <v>19</v>
      </c>
      <c r="J210" s="58">
        <v>2022</v>
      </c>
      <c r="K210" s="59">
        <v>44676</v>
      </c>
      <c r="L210" s="55" t="s">
        <v>15</v>
      </c>
      <c r="M210" s="60" t="s">
        <v>34</v>
      </c>
      <c r="N210" s="56">
        <v>11</v>
      </c>
    </row>
    <row r="211" spans="2:14" ht="13.5" hidden="1">
      <c r="B211" s="54" t="s">
        <v>18</v>
      </c>
      <c r="C211" s="54">
        <v>2022</v>
      </c>
      <c r="D211" s="55">
        <v>44642</v>
      </c>
      <c r="E211" s="55" t="s">
        <v>15</v>
      </c>
      <c r="F211" s="56" t="s">
        <v>39</v>
      </c>
      <c r="G211" s="57">
        <v>1</v>
      </c>
      <c r="I211" s="58" t="s">
        <v>19</v>
      </c>
      <c r="J211" s="58">
        <v>2022</v>
      </c>
      <c r="K211" s="59">
        <v>44676</v>
      </c>
      <c r="L211" s="55" t="s">
        <v>15</v>
      </c>
      <c r="M211" s="60" t="s">
        <v>35</v>
      </c>
      <c r="N211" s="56">
        <v>13</v>
      </c>
    </row>
    <row r="212" spans="2:14" ht="26.25">
      <c r="B212" s="54" t="s">
        <v>18</v>
      </c>
      <c r="C212" s="54">
        <v>2022</v>
      </c>
      <c r="D212" s="55">
        <v>44642</v>
      </c>
      <c r="E212" s="55" t="s">
        <v>15</v>
      </c>
      <c r="F212" s="56" t="s">
        <v>31</v>
      </c>
      <c r="G212" s="57">
        <v>91</v>
      </c>
      <c r="I212" s="58" t="s">
        <v>19</v>
      </c>
      <c r="J212" s="58">
        <v>2022</v>
      </c>
      <c r="K212" s="59">
        <v>44676</v>
      </c>
      <c r="L212" s="55" t="s">
        <v>15</v>
      </c>
      <c r="M212" s="60" t="s">
        <v>36</v>
      </c>
      <c r="N212" s="56">
        <v>9</v>
      </c>
    </row>
    <row r="213" spans="2:14" ht="13.5" hidden="1">
      <c r="B213" s="54" t="s">
        <v>18</v>
      </c>
      <c r="C213" s="54">
        <v>2022</v>
      </c>
      <c r="D213" s="55">
        <v>44643</v>
      </c>
      <c r="E213" s="55" t="s">
        <v>15</v>
      </c>
      <c r="F213" s="56" t="s">
        <v>30</v>
      </c>
      <c r="G213" s="57">
        <v>24</v>
      </c>
      <c r="I213" s="58" t="s">
        <v>19</v>
      </c>
      <c r="J213" s="58">
        <v>2022</v>
      </c>
      <c r="K213" s="59">
        <v>44676</v>
      </c>
      <c r="L213" s="55" t="s">
        <v>15</v>
      </c>
      <c r="M213" s="60" t="s">
        <v>32</v>
      </c>
      <c r="N213" s="56">
        <v>23</v>
      </c>
    </row>
    <row r="214" spans="2:14" ht="13.5" hidden="1">
      <c r="B214" s="54" t="s">
        <v>18</v>
      </c>
      <c r="C214" s="54">
        <v>2022</v>
      </c>
      <c r="D214" s="55">
        <v>44643</v>
      </c>
      <c r="E214" s="55" t="s">
        <v>15</v>
      </c>
      <c r="F214" s="56" t="s">
        <v>16</v>
      </c>
      <c r="G214" s="57">
        <v>16</v>
      </c>
      <c r="I214" s="58" t="s">
        <v>19</v>
      </c>
      <c r="J214" s="58">
        <v>2022</v>
      </c>
      <c r="K214" s="59">
        <v>44676</v>
      </c>
      <c r="L214" s="55" t="s">
        <v>15</v>
      </c>
      <c r="M214" s="60" t="s">
        <v>28</v>
      </c>
      <c r="N214" s="56">
        <v>6</v>
      </c>
    </row>
    <row r="215" spans="2:14" ht="13.5" hidden="1">
      <c r="B215" s="54" t="s">
        <v>18</v>
      </c>
      <c r="C215" s="54">
        <v>2022</v>
      </c>
      <c r="D215" s="55">
        <v>44643</v>
      </c>
      <c r="E215" s="55" t="s">
        <v>15</v>
      </c>
      <c r="F215" s="56" t="s">
        <v>26</v>
      </c>
      <c r="G215" s="57">
        <v>14</v>
      </c>
      <c r="I215" s="58" t="s">
        <v>19</v>
      </c>
      <c r="J215" s="58">
        <v>2022</v>
      </c>
      <c r="K215" s="59">
        <v>44676</v>
      </c>
      <c r="L215" s="55" t="s">
        <v>15</v>
      </c>
      <c r="M215" s="60" t="s">
        <v>30</v>
      </c>
      <c r="N215" s="56">
        <v>30</v>
      </c>
    </row>
    <row r="216" spans="2:14" ht="13.5" hidden="1">
      <c r="B216" s="54" t="s">
        <v>18</v>
      </c>
      <c r="C216" s="54">
        <v>2022</v>
      </c>
      <c r="D216" s="55">
        <v>44643</v>
      </c>
      <c r="E216" s="55" t="s">
        <v>15</v>
      </c>
      <c r="F216" s="56" t="s">
        <v>29</v>
      </c>
      <c r="G216" s="57">
        <v>4</v>
      </c>
      <c r="I216" s="58" t="s">
        <v>19</v>
      </c>
      <c r="J216" s="58">
        <v>2022</v>
      </c>
      <c r="K216" s="59">
        <v>44676</v>
      </c>
      <c r="L216" s="55" t="s">
        <v>15</v>
      </c>
      <c r="M216" s="60" t="s">
        <v>16</v>
      </c>
      <c r="N216" s="56">
        <v>31</v>
      </c>
    </row>
    <row r="217" spans="2:14" ht="13.5" hidden="1">
      <c r="B217" s="54" t="s">
        <v>18</v>
      </c>
      <c r="C217" s="54">
        <v>2022</v>
      </c>
      <c r="D217" s="55">
        <v>44643</v>
      </c>
      <c r="E217" s="55" t="s">
        <v>15</v>
      </c>
      <c r="F217" s="56" t="s">
        <v>39</v>
      </c>
      <c r="G217" s="57">
        <v>8</v>
      </c>
      <c r="I217" s="58" t="s">
        <v>19</v>
      </c>
      <c r="J217" s="58">
        <v>2022</v>
      </c>
      <c r="K217" s="59">
        <v>44676</v>
      </c>
      <c r="L217" s="55" t="s">
        <v>15</v>
      </c>
      <c r="M217" s="60" t="s">
        <v>38</v>
      </c>
      <c r="N217" s="56">
        <v>20</v>
      </c>
    </row>
    <row r="218" spans="2:14" ht="13.5">
      <c r="B218" s="54" t="s">
        <v>18</v>
      </c>
      <c r="C218" s="54">
        <v>2022</v>
      </c>
      <c r="D218" s="55">
        <v>44643</v>
      </c>
      <c r="E218" s="55" t="s">
        <v>15</v>
      </c>
      <c r="F218" s="56" t="s">
        <v>31</v>
      </c>
      <c r="G218" s="57">
        <v>47</v>
      </c>
      <c r="I218" s="58" t="s">
        <v>19</v>
      </c>
      <c r="J218" s="58">
        <v>2022</v>
      </c>
      <c r="K218" s="59">
        <v>44677</v>
      </c>
      <c r="L218" s="55" t="s">
        <v>15</v>
      </c>
      <c r="M218" s="60" t="s">
        <v>16</v>
      </c>
      <c r="N218" s="56">
        <v>31</v>
      </c>
    </row>
    <row r="219" spans="2:14" ht="13.5" hidden="1">
      <c r="B219" s="54" t="s">
        <v>18</v>
      </c>
      <c r="C219" s="54">
        <v>2022</v>
      </c>
      <c r="D219" s="55">
        <v>44644</v>
      </c>
      <c r="E219" s="55" t="s">
        <v>15</v>
      </c>
      <c r="F219" s="56" t="s">
        <v>30</v>
      </c>
      <c r="G219" s="57">
        <v>25</v>
      </c>
      <c r="I219" s="58" t="s">
        <v>19</v>
      </c>
      <c r="J219" s="58">
        <v>2022</v>
      </c>
      <c r="K219" s="59">
        <v>44678</v>
      </c>
      <c r="L219" s="55" t="s">
        <v>15</v>
      </c>
      <c r="M219" s="60" t="s">
        <v>16</v>
      </c>
      <c r="N219" s="56">
        <v>22</v>
      </c>
    </row>
    <row r="220" spans="2:14" ht="13.5" hidden="1">
      <c r="B220" s="54" t="s">
        <v>18</v>
      </c>
      <c r="C220" s="54">
        <v>2022</v>
      </c>
      <c r="D220" s="55">
        <v>44644</v>
      </c>
      <c r="E220" s="55" t="s">
        <v>15</v>
      </c>
      <c r="F220" s="56" t="s">
        <v>16</v>
      </c>
      <c r="G220" s="57">
        <v>20</v>
      </c>
      <c r="I220" s="58" t="s">
        <v>19</v>
      </c>
      <c r="J220" s="58">
        <v>2022</v>
      </c>
      <c r="K220" s="59">
        <v>44679</v>
      </c>
      <c r="L220" s="55" t="s">
        <v>15</v>
      </c>
      <c r="M220" s="60" t="s">
        <v>34</v>
      </c>
      <c r="N220" s="56">
        <v>6</v>
      </c>
    </row>
    <row r="221" spans="2:14" ht="13.5" hidden="1">
      <c r="B221" s="54" t="s">
        <v>18</v>
      </c>
      <c r="C221" s="54">
        <v>2022</v>
      </c>
      <c r="D221" s="55">
        <v>44644</v>
      </c>
      <c r="E221" s="55" t="s">
        <v>15</v>
      </c>
      <c r="F221" s="56" t="s">
        <v>26</v>
      </c>
      <c r="G221" s="57">
        <v>13</v>
      </c>
      <c r="I221" s="58" t="s">
        <v>19</v>
      </c>
      <c r="J221" s="58">
        <v>2022</v>
      </c>
      <c r="K221" s="59">
        <v>44679</v>
      </c>
      <c r="L221" s="55" t="s">
        <v>15</v>
      </c>
      <c r="M221" s="60" t="s">
        <v>35</v>
      </c>
      <c r="N221" s="56">
        <v>5</v>
      </c>
    </row>
    <row r="222" spans="2:14" ht="26.25" hidden="1">
      <c r="B222" s="54" t="s">
        <v>18</v>
      </c>
      <c r="C222" s="54">
        <v>2022</v>
      </c>
      <c r="D222" s="55">
        <v>44644</v>
      </c>
      <c r="E222" s="55" t="s">
        <v>15</v>
      </c>
      <c r="F222" s="56" t="s">
        <v>29</v>
      </c>
      <c r="G222" s="57">
        <v>7</v>
      </c>
      <c r="I222" s="58" t="s">
        <v>19</v>
      </c>
      <c r="J222" s="58">
        <v>2022</v>
      </c>
      <c r="K222" s="59">
        <v>44679</v>
      </c>
      <c r="L222" s="55" t="s">
        <v>15</v>
      </c>
      <c r="M222" s="60" t="s">
        <v>36</v>
      </c>
      <c r="N222" s="56">
        <v>8</v>
      </c>
    </row>
    <row r="223" spans="2:14" ht="13.5">
      <c r="B223" s="54" t="s">
        <v>18</v>
      </c>
      <c r="C223" s="54">
        <v>2022</v>
      </c>
      <c r="D223" s="55">
        <v>44644</v>
      </c>
      <c r="E223" s="55" t="s">
        <v>15</v>
      </c>
      <c r="F223" s="56" t="s">
        <v>31</v>
      </c>
      <c r="G223" s="57">
        <v>96</v>
      </c>
      <c r="I223" s="58" t="s">
        <v>19</v>
      </c>
      <c r="J223" s="58">
        <v>2022</v>
      </c>
      <c r="K223" s="59">
        <v>44679</v>
      </c>
      <c r="L223" s="55" t="s">
        <v>15</v>
      </c>
      <c r="M223" s="60" t="s">
        <v>37</v>
      </c>
      <c r="N223" s="56">
        <v>4</v>
      </c>
    </row>
    <row r="224" spans="2:14" ht="13.5" hidden="1">
      <c r="B224" s="54" t="s">
        <v>18</v>
      </c>
      <c r="C224" s="54">
        <v>2022</v>
      </c>
      <c r="D224" s="55">
        <v>44645</v>
      </c>
      <c r="E224" s="55" t="s">
        <v>15</v>
      </c>
      <c r="F224" s="67" t="s">
        <v>30</v>
      </c>
      <c r="G224" s="57">
        <v>25</v>
      </c>
      <c r="I224" s="58" t="s">
        <v>19</v>
      </c>
      <c r="J224" s="58">
        <v>2022</v>
      </c>
      <c r="K224" s="59">
        <v>44679</v>
      </c>
      <c r="L224" s="55" t="s">
        <v>15</v>
      </c>
      <c r="M224" s="60" t="s">
        <v>30</v>
      </c>
      <c r="N224" s="56">
        <v>84</v>
      </c>
    </row>
    <row r="225" spans="2:14" ht="13.5" hidden="1">
      <c r="B225" s="54" t="s">
        <v>18</v>
      </c>
      <c r="C225" s="54">
        <v>2022</v>
      </c>
      <c r="D225" s="55">
        <v>44645</v>
      </c>
      <c r="E225" s="55" t="s">
        <v>15</v>
      </c>
      <c r="F225" s="56" t="s">
        <v>16</v>
      </c>
      <c r="G225" s="57">
        <v>32</v>
      </c>
      <c r="I225" s="58" t="s">
        <v>19</v>
      </c>
      <c r="J225" s="58">
        <v>2022</v>
      </c>
      <c r="K225" s="59">
        <v>44679</v>
      </c>
      <c r="L225" s="55" t="s">
        <v>15</v>
      </c>
      <c r="M225" s="60" t="s">
        <v>16</v>
      </c>
      <c r="N225" s="56">
        <v>33</v>
      </c>
    </row>
    <row r="226" spans="2:14" ht="13.5" hidden="1">
      <c r="B226" s="54" t="s">
        <v>18</v>
      </c>
      <c r="C226" s="54">
        <v>2022</v>
      </c>
      <c r="D226" s="55">
        <v>44645</v>
      </c>
      <c r="E226" s="55" t="s">
        <v>15</v>
      </c>
      <c r="F226" s="67" t="s">
        <v>26</v>
      </c>
      <c r="G226" s="57">
        <v>13</v>
      </c>
      <c r="I226" s="58" t="s">
        <v>19</v>
      </c>
      <c r="J226" s="58">
        <v>2022</v>
      </c>
      <c r="K226" s="59">
        <v>44679</v>
      </c>
      <c r="L226" s="55" t="s">
        <v>15</v>
      </c>
      <c r="M226" s="60" t="s">
        <v>38</v>
      </c>
      <c r="N226" s="56">
        <v>16</v>
      </c>
    </row>
    <row r="227" spans="2:14" ht="13.5" hidden="1">
      <c r="B227" s="54" t="s">
        <v>18</v>
      </c>
      <c r="C227" s="54">
        <v>2022</v>
      </c>
      <c r="D227" s="55">
        <v>44645</v>
      </c>
      <c r="E227" s="55" t="s">
        <v>15</v>
      </c>
      <c r="F227" s="67" t="s">
        <v>29</v>
      </c>
      <c r="G227" s="57">
        <v>7</v>
      </c>
      <c r="I227" s="58" t="s">
        <v>19</v>
      </c>
      <c r="J227" s="58">
        <v>2022</v>
      </c>
      <c r="K227" s="59">
        <v>44680</v>
      </c>
      <c r="L227" s="55" t="s">
        <v>15</v>
      </c>
      <c r="M227" s="60" t="s">
        <v>16</v>
      </c>
      <c r="N227" s="56">
        <v>33</v>
      </c>
    </row>
    <row r="228" spans="2:14" ht="13.5" hidden="1">
      <c r="B228" s="54" t="s">
        <v>18</v>
      </c>
      <c r="C228" s="54">
        <v>2022</v>
      </c>
      <c r="D228" s="55">
        <v>44645</v>
      </c>
      <c r="E228" s="55" t="s">
        <v>15</v>
      </c>
      <c r="F228" s="67" t="s">
        <v>39</v>
      </c>
      <c r="G228" s="57">
        <v>2</v>
      </c>
      <c r="I228" s="58" t="s">
        <v>19</v>
      </c>
      <c r="J228" s="58">
        <v>2022</v>
      </c>
      <c r="K228" s="59">
        <v>44680</v>
      </c>
      <c r="L228" s="55" t="s">
        <v>15</v>
      </c>
      <c r="M228" s="60" t="s">
        <v>29</v>
      </c>
      <c r="N228" s="56">
        <v>237</v>
      </c>
    </row>
    <row r="229" spans="2:14" ht="13.5">
      <c r="B229" s="54" t="s">
        <v>18</v>
      </c>
      <c r="C229" s="54">
        <v>2022</v>
      </c>
      <c r="D229" s="55">
        <v>44645</v>
      </c>
      <c r="E229" s="55" t="s">
        <v>15</v>
      </c>
      <c r="F229" s="67" t="s">
        <v>31</v>
      </c>
      <c r="G229" s="57">
        <v>117</v>
      </c>
      <c r="I229" s="58" t="s">
        <v>20</v>
      </c>
      <c r="J229" s="58">
        <v>2022</v>
      </c>
      <c r="K229" s="59">
        <v>44683</v>
      </c>
      <c r="L229" s="55" t="s">
        <v>15</v>
      </c>
      <c r="M229" s="60" t="s">
        <v>34</v>
      </c>
      <c r="N229" s="56">
        <v>11</v>
      </c>
    </row>
    <row r="230" spans="2:14" ht="13.5" hidden="1">
      <c r="B230" s="54" t="s">
        <v>18</v>
      </c>
      <c r="C230" s="54">
        <v>2022</v>
      </c>
      <c r="D230" s="55">
        <v>44648</v>
      </c>
      <c r="E230" s="55" t="s">
        <v>15</v>
      </c>
      <c r="F230" s="56" t="s">
        <v>30</v>
      </c>
      <c r="G230" s="57">
        <v>36</v>
      </c>
      <c r="I230" s="58" t="s">
        <v>20</v>
      </c>
      <c r="J230" s="58">
        <v>2022</v>
      </c>
      <c r="K230" s="59">
        <v>44683</v>
      </c>
      <c r="L230" s="55" t="s">
        <v>15</v>
      </c>
      <c r="M230" s="60" t="s">
        <v>35</v>
      </c>
      <c r="N230" s="56">
        <v>10</v>
      </c>
    </row>
    <row r="231" spans="2:14" ht="26.25" hidden="1">
      <c r="B231" s="54" t="s">
        <v>18</v>
      </c>
      <c r="C231" s="54">
        <v>2022</v>
      </c>
      <c r="D231" s="55">
        <v>44648</v>
      </c>
      <c r="E231" s="55" t="s">
        <v>15</v>
      </c>
      <c r="F231" s="56" t="s">
        <v>16</v>
      </c>
      <c r="G231" s="57">
        <v>21</v>
      </c>
      <c r="I231" s="58" t="s">
        <v>20</v>
      </c>
      <c r="J231" s="58">
        <v>2022</v>
      </c>
      <c r="K231" s="59">
        <v>44683</v>
      </c>
      <c r="L231" s="55" t="s">
        <v>15</v>
      </c>
      <c r="M231" s="60" t="s">
        <v>36</v>
      </c>
      <c r="N231" s="56">
        <v>5</v>
      </c>
    </row>
    <row r="232" spans="2:14" ht="13.5" hidden="1">
      <c r="B232" s="54" t="s">
        <v>18</v>
      </c>
      <c r="C232" s="54">
        <v>2022</v>
      </c>
      <c r="D232" s="55">
        <v>44648</v>
      </c>
      <c r="E232" s="55" t="s">
        <v>15</v>
      </c>
      <c r="F232" s="56" t="s">
        <v>26</v>
      </c>
      <c r="G232" s="57">
        <v>19</v>
      </c>
      <c r="I232" s="58" t="s">
        <v>20</v>
      </c>
      <c r="J232" s="58">
        <v>2022</v>
      </c>
      <c r="K232" s="59">
        <v>44683</v>
      </c>
      <c r="L232" s="55" t="s">
        <v>15</v>
      </c>
      <c r="M232" s="60" t="s">
        <v>37</v>
      </c>
      <c r="N232" s="56">
        <v>6</v>
      </c>
    </row>
    <row r="233" spans="2:14" ht="13.5" hidden="1">
      <c r="B233" s="54" t="s">
        <v>18</v>
      </c>
      <c r="C233" s="54">
        <v>2022</v>
      </c>
      <c r="D233" s="55">
        <v>44648</v>
      </c>
      <c r="E233" s="55" t="s">
        <v>15</v>
      </c>
      <c r="F233" s="56" t="s">
        <v>29</v>
      </c>
      <c r="G233" s="57">
        <v>16</v>
      </c>
      <c r="I233" s="58" t="s">
        <v>20</v>
      </c>
      <c r="J233" s="58">
        <v>2022</v>
      </c>
      <c r="K233" s="59">
        <v>44683</v>
      </c>
      <c r="L233" s="55" t="s">
        <v>15</v>
      </c>
      <c r="M233" s="60" t="s">
        <v>30</v>
      </c>
      <c r="N233" s="56">
        <v>53</v>
      </c>
    </row>
    <row r="234" spans="2:14" ht="13.5" hidden="1">
      <c r="B234" s="54" t="s">
        <v>18</v>
      </c>
      <c r="C234" s="54">
        <v>2022</v>
      </c>
      <c r="D234" s="55">
        <v>44648</v>
      </c>
      <c r="E234" s="55" t="s">
        <v>15</v>
      </c>
      <c r="F234" s="56" t="s">
        <v>39</v>
      </c>
      <c r="G234" s="57">
        <v>7</v>
      </c>
      <c r="I234" s="58" t="s">
        <v>20</v>
      </c>
      <c r="J234" s="58">
        <v>2022</v>
      </c>
      <c r="K234" s="59">
        <v>44683</v>
      </c>
      <c r="L234" s="55" t="s">
        <v>15</v>
      </c>
      <c r="M234" s="60" t="s">
        <v>16</v>
      </c>
      <c r="N234" s="56">
        <v>19</v>
      </c>
    </row>
    <row r="235" spans="2:14" ht="13.5">
      <c r="B235" s="54" t="s">
        <v>18</v>
      </c>
      <c r="C235" s="54">
        <v>2022</v>
      </c>
      <c r="D235" s="55">
        <v>44648</v>
      </c>
      <c r="E235" s="55" t="s">
        <v>15</v>
      </c>
      <c r="F235" s="56" t="s">
        <v>31</v>
      </c>
      <c r="G235" s="57">
        <v>54</v>
      </c>
      <c r="I235" s="58" t="s">
        <v>20</v>
      </c>
      <c r="J235" s="58">
        <v>2022</v>
      </c>
      <c r="K235" s="59">
        <v>44683</v>
      </c>
      <c r="L235" s="55" t="s">
        <v>15</v>
      </c>
      <c r="M235" s="60" t="s">
        <v>38</v>
      </c>
      <c r="N235" s="56">
        <v>12</v>
      </c>
    </row>
    <row r="236" spans="2:14" ht="13.5" hidden="1">
      <c r="B236" s="54" t="s">
        <v>18</v>
      </c>
      <c r="C236" s="54">
        <v>2022</v>
      </c>
      <c r="D236" s="55">
        <v>44649</v>
      </c>
      <c r="E236" s="55" t="s">
        <v>15</v>
      </c>
      <c r="F236" s="56" t="s">
        <v>30</v>
      </c>
      <c r="G236" s="57">
        <v>12</v>
      </c>
      <c r="I236" s="58" t="s">
        <v>20</v>
      </c>
      <c r="J236" s="58">
        <v>2022</v>
      </c>
      <c r="K236" s="59">
        <v>44683</v>
      </c>
      <c r="L236" s="55" t="s">
        <v>15</v>
      </c>
      <c r="M236" s="60" t="s">
        <v>29</v>
      </c>
      <c r="N236" s="56">
        <v>30</v>
      </c>
    </row>
    <row r="237" spans="2:14" ht="13.5" hidden="1">
      <c r="B237" s="54" t="s">
        <v>18</v>
      </c>
      <c r="C237" s="54">
        <v>2022</v>
      </c>
      <c r="D237" s="55">
        <v>44649</v>
      </c>
      <c r="E237" s="55" t="s">
        <v>15</v>
      </c>
      <c r="F237" s="56" t="s">
        <v>16</v>
      </c>
      <c r="G237" s="57">
        <v>11</v>
      </c>
      <c r="I237" s="58" t="s">
        <v>20</v>
      </c>
      <c r="J237" s="58">
        <v>2022</v>
      </c>
      <c r="K237" s="59">
        <v>44683</v>
      </c>
      <c r="L237" s="55" t="s">
        <v>15</v>
      </c>
      <c r="M237" s="60" t="s">
        <v>33</v>
      </c>
      <c r="N237" s="56">
        <v>6</v>
      </c>
    </row>
    <row r="238" spans="2:14" ht="13.5" hidden="1">
      <c r="B238" s="54" t="s">
        <v>18</v>
      </c>
      <c r="C238" s="54">
        <v>2022</v>
      </c>
      <c r="D238" s="55">
        <v>44649</v>
      </c>
      <c r="E238" s="55" t="s">
        <v>15</v>
      </c>
      <c r="F238" s="56" t="s">
        <v>26</v>
      </c>
      <c r="G238" s="57">
        <v>20</v>
      </c>
      <c r="I238" s="58" t="s">
        <v>20</v>
      </c>
      <c r="J238" s="58">
        <v>2022</v>
      </c>
      <c r="K238" s="59">
        <v>44684</v>
      </c>
      <c r="L238" s="55" t="s">
        <v>15</v>
      </c>
      <c r="M238" s="60" t="s">
        <v>34</v>
      </c>
      <c r="N238" s="56">
        <v>23</v>
      </c>
    </row>
    <row r="239" spans="2:14" ht="13.5" hidden="1">
      <c r="B239" s="54" t="s">
        <v>18</v>
      </c>
      <c r="C239" s="54">
        <v>2022</v>
      </c>
      <c r="D239" s="55">
        <v>44649</v>
      </c>
      <c r="E239" s="55" t="s">
        <v>15</v>
      </c>
      <c r="F239" s="56" t="s">
        <v>29</v>
      </c>
      <c r="G239" s="57">
        <v>10</v>
      </c>
      <c r="I239" s="58" t="s">
        <v>20</v>
      </c>
      <c r="J239" s="58">
        <v>2022</v>
      </c>
      <c r="K239" s="59">
        <v>44684</v>
      </c>
      <c r="L239" s="55" t="s">
        <v>15</v>
      </c>
      <c r="M239" s="60" t="s">
        <v>35</v>
      </c>
      <c r="N239" s="56">
        <v>4</v>
      </c>
    </row>
    <row r="240" spans="2:14" ht="13.5" hidden="1">
      <c r="B240" s="54" t="s">
        <v>18</v>
      </c>
      <c r="C240" s="54">
        <v>2022</v>
      </c>
      <c r="D240" s="55">
        <v>44649</v>
      </c>
      <c r="E240" s="55" t="s">
        <v>15</v>
      </c>
      <c r="F240" s="56" t="s">
        <v>39</v>
      </c>
      <c r="G240" s="57">
        <v>3</v>
      </c>
      <c r="I240" s="58" t="s">
        <v>20</v>
      </c>
      <c r="J240" s="58">
        <v>2022</v>
      </c>
      <c r="K240" s="59">
        <v>44684</v>
      </c>
      <c r="L240" s="55" t="s">
        <v>15</v>
      </c>
      <c r="M240" s="60" t="s">
        <v>37</v>
      </c>
      <c r="N240" s="56">
        <v>6</v>
      </c>
    </row>
    <row r="241" spans="2:14" ht="13.5">
      <c r="B241" s="54" t="s">
        <v>18</v>
      </c>
      <c r="C241" s="54">
        <v>2022</v>
      </c>
      <c r="D241" s="55">
        <v>44649</v>
      </c>
      <c r="E241" s="55" t="s">
        <v>15</v>
      </c>
      <c r="F241" s="56" t="s">
        <v>31</v>
      </c>
      <c r="G241" s="57">
        <v>115</v>
      </c>
      <c r="I241" s="58" t="s">
        <v>20</v>
      </c>
      <c r="J241" s="58">
        <v>2022</v>
      </c>
      <c r="K241" s="59">
        <v>44684</v>
      </c>
      <c r="L241" s="55" t="s">
        <v>15</v>
      </c>
      <c r="M241" s="60" t="s">
        <v>30</v>
      </c>
      <c r="N241" s="56">
        <v>20</v>
      </c>
    </row>
    <row r="242" spans="2:14" ht="13.5" hidden="1">
      <c r="B242" s="54" t="s">
        <v>18</v>
      </c>
      <c r="C242" s="54">
        <v>2022</v>
      </c>
      <c r="D242" s="55">
        <v>44650</v>
      </c>
      <c r="E242" s="55" t="s">
        <v>15</v>
      </c>
      <c r="F242" s="56" t="s">
        <v>30</v>
      </c>
      <c r="G242" s="57">
        <v>150</v>
      </c>
      <c r="I242" s="58" t="s">
        <v>20</v>
      </c>
      <c r="J242" s="58">
        <v>2022</v>
      </c>
      <c r="K242" s="59">
        <v>44684</v>
      </c>
      <c r="L242" s="55" t="s">
        <v>15</v>
      </c>
      <c r="M242" s="60" t="s">
        <v>16</v>
      </c>
      <c r="N242" s="56">
        <v>4</v>
      </c>
    </row>
    <row r="243" spans="2:14" ht="13.5" hidden="1">
      <c r="B243" s="54" t="s">
        <v>18</v>
      </c>
      <c r="C243" s="54">
        <v>2022</v>
      </c>
      <c r="D243" s="55">
        <v>44650</v>
      </c>
      <c r="E243" s="55" t="s">
        <v>15</v>
      </c>
      <c r="F243" s="56" t="s">
        <v>16</v>
      </c>
      <c r="G243" s="57">
        <v>58</v>
      </c>
      <c r="I243" s="58" t="s">
        <v>20</v>
      </c>
      <c r="J243" s="58">
        <v>2022</v>
      </c>
      <c r="K243" s="59">
        <v>44684</v>
      </c>
      <c r="L243" s="55" t="s">
        <v>15</v>
      </c>
      <c r="M243" s="60" t="s">
        <v>38</v>
      </c>
      <c r="N243" s="56">
        <v>6</v>
      </c>
    </row>
    <row r="244" spans="2:14" ht="13.5" hidden="1">
      <c r="B244" s="54" t="s">
        <v>18</v>
      </c>
      <c r="C244" s="54">
        <v>2022</v>
      </c>
      <c r="D244" s="55">
        <v>44650</v>
      </c>
      <c r="E244" s="55" t="s">
        <v>15</v>
      </c>
      <c r="F244" s="56" t="s">
        <v>26</v>
      </c>
      <c r="G244" s="57">
        <v>22</v>
      </c>
      <c r="I244" s="58" t="s">
        <v>20</v>
      </c>
      <c r="J244" s="58">
        <v>2022</v>
      </c>
      <c r="K244" s="59">
        <v>44684</v>
      </c>
      <c r="L244" s="55" t="s">
        <v>15</v>
      </c>
      <c r="M244" s="60" t="s">
        <v>29</v>
      </c>
      <c r="N244" s="56">
        <v>16</v>
      </c>
    </row>
    <row r="245" spans="2:14" ht="13.5" hidden="1">
      <c r="B245" s="54" t="s">
        <v>18</v>
      </c>
      <c r="C245" s="54">
        <v>2022</v>
      </c>
      <c r="D245" s="55">
        <v>44650</v>
      </c>
      <c r="E245" s="55" t="s">
        <v>15</v>
      </c>
      <c r="F245" s="56" t="s">
        <v>29</v>
      </c>
      <c r="G245" s="57">
        <v>4</v>
      </c>
      <c r="I245" s="58" t="s">
        <v>20</v>
      </c>
      <c r="J245" s="58">
        <v>2022</v>
      </c>
      <c r="K245" s="59">
        <v>44685</v>
      </c>
      <c r="L245" s="55" t="s">
        <v>15</v>
      </c>
      <c r="M245" s="60" t="s">
        <v>32</v>
      </c>
      <c r="N245" s="56">
        <v>19</v>
      </c>
    </row>
    <row r="246" spans="2:14" ht="13.5" hidden="1">
      <c r="B246" s="54" t="s">
        <v>18</v>
      </c>
      <c r="C246" s="54">
        <v>2022</v>
      </c>
      <c r="D246" s="55">
        <v>44650</v>
      </c>
      <c r="E246" s="55" t="s">
        <v>15</v>
      </c>
      <c r="F246" s="56" t="s">
        <v>39</v>
      </c>
      <c r="G246" s="57">
        <v>2</v>
      </c>
      <c r="I246" s="58" t="s">
        <v>20</v>
      </c>
      <c r="J246" s="58">
        <v>2022</v>
      </c>
      <c r="K246" s="59">
        <v>44685</v>
      </c>
      <c r="L246" s="55" t="s">
        <v>15</v>
      </c>
      <c r="M246" s="60" t="s">
        <v>30</v>
      </c>
      <c r="N246" s="56">
        <v>85</v>
      </c>
    </row>
    <row r="247" spans="2:14" ht="13.5">
      <c r="B247" s="54" t="s">
        <v>18</v>
      </c>
      <c r="C247" s="54">
        <v>2022</v>
      </c>
      <c r="D247" s="55">
        <v>44650</v>
      </c>
      <c r="E247" s="55" t="s">
        <v>15</v>
      </c>
      <c r="F247" s="56" t="s">
        <v>31</v>
      </c>
      <c r="G247" s="57">
        <v>52</v>
      </c>
      <c r="I247" s="58" t="s">
        <v>20</v>
      </c>
      <c r="J247" s="58">
        <v>2022</v>
      </c>
      <c r="K247" s="59">
        <v>44685</v>
      </c>
      <c r="L247" s="55" t="s">
        <v>15</v>
      </c>
      <c r="M247" s="60" t="s">
        <v>16</v>
      </c>
      <c r="N247" s="56">
        <v>22</v>
      </c>
    </row>
    <row r="248" spans="2:14" ht="13.5" hidden="1">
      <c r="B248" s="54" t="s">
        <v>18</v>
      </c>
      <c r="C248" s="54">
        <v>2022</v>
      </c>
      <c r="D248" s="55">
        <v>44650</v>
      </c>
      <c r="E248" s="55" t="s">
        <v>15</v>
      </c>
      <c r="F248" s="56" t="s">
        <v>40</v>
      </c>
      <c r="G248" s="57">
        <v>6</v>
      </c>
      <c r="I248" s="58" t="s">
        <v>20</v>
      </c>
      <c r="J248" s="58">
        <v>2022</v>
      </c>
      <c r="K248" s="59">
        <v>44685</v>
      </c>
      <c r="L248" s="55" t="s">
        <v>15</v>
      </c>
      <c r="M248" s="60" t="s">
        <v>29</v>
      </c>
      <c r="N248" s="56">
        <v>17</v>
      </c>
    </row>
    <row r="249" spans="2:14" ht="13.5" hidden="1">
      <c r="B249" s="54" t="s">
        <v>18</v>
      </c>
      <c r="C249" s="54">
        <v>2022</v>
      </c>
      <c r="D249" s="55">
        <v>44651</v>
      </c>
      <c r="E249" s="55" t="s">
        <v>15</v>
      </c>
      <c r="F249" s="56" t="s">
        <v>30</v>
      </c>
      <c r="G249" s="57">
        <v>132</v>
      </c>
      <c r="I249" s="58" t="s">
        <v>20</v>
      </c>
      <c r="J249" s="58">
        <v>2022</v>
      </c>
      <c r="K249" s="59">
        <v>44686</v>
      </c>
      <c r="L249" s="55" t="s">
        <v>15</v>
      </c>
      <c r="M249" s="60" t="s">
        <v>16</v>
      </c>
      <c r="N249" s="56">
        <v>42</v>
      </c>
    </row>
    <row r="250" spans="2:14" ht="13.5" hidden="1">
      <c r="B250" s="54" t="s">
        <v>18</v>
      </c>
      <c r="C250" s="54">
        <v>2022</v>
      </c>
      <c r="D250" s="55">
        <v>44651</v>
      </c>
      <c r="E250" s="55" t="s">
        <v>15</v>
      </c>
      <c r="F250" s="56" t="s">
        <v>16</v>
      </c>
      <c r="G250" s="57">
        <v>8</v>
      </c>
      <c r="I250" s="58" t="s">
        <v>20</v>
      </c>
      <c r="J250" s="58">
        <v>2022</v>
      </c>
      <c r="K250" s="59">
        <v>44686</v>
      </c>
      <c r="L250" s="55" t="s">
        <v>15</v>
      </c>
      <c r="M250" s="60" t="s">
        <v>29</v>
      </c>
      <c r="N250" s="56">
        <v>9</v>
      </c>
    </row>
    <row r="251" spans="2:14" ht="13.5" hidden="1">
      <c r="B251" s="54" t="s">
        <v>18</v>
      </c>
      <c r="C251" s="54">
        <v>2022</v>
      </c>
      <c r="D251" s="55">
        <v>44651</v>
      </c>
      <c r="E251" s="55" t="s">
        <v>15</v>
      </c>
      <c r="F251" s="56" t="s">
        <v>26</v>
      </c>
      <c r="G251" s="57">
        <v>9</v>
      </c>
      <c r="I251" s="58" t="s">
        <v>20</v>
      </c>
      <c r="J251" s="58">
        <v>2022</v>
      </c>
      <c r="K251" s="59">
        <v>44687</v>
      </c>
      <c r="L251" s="55" t="s">
        <v>15</v>
      </c>
      <c r="M251" s="60" t="s">
        <v>16</v>
      </c>
      <c r="N251" s="56">
        <v>42</v>
      </c>
    </row>
    <row r="252" spans="2:14" ht="13.5" hidden="1">
      <c r="B252" s="54" t="s">
        <v>18</v>
      </c>
      <c r="C252" s="54">
        <v>2022</v>
      </c>
      <c r="D252" s="55">
        <v>44651</v>
      </c>
      <c r="E252" s="55" t="s">
        <v>15</v>
      </c>
      <c r="F252" s="56" t="s">
        <v>29</v>
      </c>
      <c r="G252" s="57">
        <v>10</v>
      </c>
      <c r="I252" s="58" t="s">
        <v>20</v>
      </c>
      <c r="J252" s="58">
        <v>2022</v>
      </c>
      <c r="K252" s="59">
        <v>44687</v>
      </c>
      <c r="L252" s="55" t="s">
        <v>15</v>
      </c>
      <c r="M252" s="60" t="s">
        <v>29</v>
      </c>
      <c r="N252" s="56">
        <v>5</v>
      </c>
    </row>
    <row r="253" spans="2:14" ht="13.5" hidden="1">
      <c r="B253" s="54" t="s">
        <v>18</v>
      </c>
      <c r="C253" s="54">
        <v>2022</v>
      </c>
      <c r="D253" s="55">
        <v>44651</v>
      </c>
      <c r="E253" s="55" t="s">
        <v>15</v>
      </c>
      <c r="F253" s="56" t="s">
        <v>39</v>
      </c>
      <c r="G253" s="57">
        <v>2</v>
      </c>
      <c r="I253" s="58" t="s">
        <v>20</v>
      </c>
      <c r="J253" s="58">
        <v>2022</v>
      </c>
      <c r="K253" s="59">
        <v>44690</v>
      </c>
      <c r="L253" s="55" t="s">
        <v>15</v>
      </c>
      <c r="M253" s="60" t="s">
        <v>30</v>
      </c>
      <c r="N253" s="56">
        <v>20</v>
      </c>
    </row>
    <row r="254" spans="2:14" ht="13.5">
      <c r="B254" s="54" t="s">
        <v>18</v>
      </c>
      <c r="C254" s="54">
        <v>2022</v>
      </c>
      <c r="D254" s="55">
        <v>44651</v>
      </c>
      <c r="E254" s="55" t="s">
        <v>15</v>
      </c>
      <c r="F254" s="56" t="s">
        <v>31</v>
      </c>
      <c r="G254" s="57">
        <v>91</v>
      </c>
      <c r="I254" s="58" t="s">
        <v>20</v>
      </c>
      <c r="J254" s="58">
        <v>2022</v>
      </c>
      <c r="K254" s="59">
        <v>44690</v>
      </c>
      <c r="L254" s="55" t="s">
        <v>15</v>
      </c>
      <c r="M254" s="60" t="s">
        <v>16</v>
      </c>
      <c r="N254" s="56">
        <v>21</v>
      </c>
    </row>
    <row r="255" spans="2:14" ht="13.5" hidden="1">
      <c r="B255" s="54" t="s">
        <v>19</v>
      </c>
      <c r="C255" s="54">
        <v>2022</v>
      </c>
      <c r="D255" s="55">
        <v>44652</v>
      </c>
      <c r="E255" s="55" t="s">
        <v>15</v>
      </c>
      <c r="F255" s="56" t="s">
        <v>30</v>
      </c>
      <c r="G255" s="57">
        <v>46</v>
      </c>
      <c r="I255" s="58" t="s">
        <v>20</v>
      </c>
      <c r="J255" s="58">
        <v>2022</v>
      </c>
      <c r="K255" s="59">
        <v>44690</v>
      </c>
      <c r="L255" s="55" t="s">
        <v>15</v>
      </c>
      <c r="M255" s="60" t="s">
        <v>29</v>
      </c>
      <c r="N255" s="56">
        <v>20</v>
      </c>
    </row>
    <row r="256" spans="2:14" ht="13.5" hidden="1">
      <c r="B256" s="54" t="s">
        <v>19</v>
      </c>
      <c r="C256" s="54">
        <v>2022</v>
      </c>
      <c r="D256" s="55">
        <v>44652</v>
      </c>
      <c r="E256" s="55" t="s">
        <v>15</v>
      </c>
      <c r="F256" s="56" t="s">
        <v>16</v>
      </c>
      <c r="G256" s="57">
        <v>25</v>
      </c>
      <c r="I256" s="58" t="s">
        <v>20</v>
      </c>
      <c r="J256" s="58">
        <v>2022</v>
      </c>
      <c r="K256" s="59">
        <v>44691</v>
      </c>
      <c r="L256" s="55" t="s">
        <v>15</v>
      </c>
      <c r="M256" s="60" t="s">
        <v>16</v>
      </c>
      <c r="N256" s="56">
        <v>36</v>
      </c>
    </row>
    <row r="257" spans="2:14" ht="13.5" hidden="1">
      <c r="B257" s="54" t="s">
        <v>19</v>
      </c>
      <c r="C257" s="54">
        <v>2022</v>
      </c>
      <c r="D257" s="55">
        <v>44652</v>
      </c>
      <c r="E257" s="55" t="s">
        <v>15</v>
      </c>
      <c r="F257" s="56" t="s">
        <v>26</v>
      </c>
      <c r="G257" s="57">
        <v>30</v>
      </c>
      <c r="I257" s="58" t="s">
        <v>20</v>
      </c>
      <c r="J257" s="58">
        <v>2022</v>
      </c>
      <c r="K257" s="59">
        <v>44691</v>
      </c>
      <c r="L257" s="55" t="s">
        <v>15</v>
      </c>
      <c r="M257" s="60" t="s">
        <v>29</v>
      </c>
      <c r="N257" s="56">
        <v>12</v>
      </c>
    </row>
    <row r="258" spans="2:14" ht="13.5">
      <c r="B258" s="54" t="s">
        <v>19</v>
      </c>
      <c r="C258" s="54">
        <v>2022</v>
      </c>
      <c r="D258" s="55">
        <v>44652</v>
      </c>
      <c r="E258" s="55" t="s">
        <v>15</v>
      </c>
      <c r="F258" s="56" t="s">
        <v>31</v>
      </c>
      <c r="G258" s="68">
        <v>103</v>
      </c>
      <c r="I258" s="58" t="s">
        <v>20</v>
      </c>
      <c r="J258" s="58">
        <v>2022</v>
      </c>
      <c r="K258" s="59">
        <v>44692</v>
      </c>
      <c r="L258" s="55" t="s">
        <v>15</v>
      </c>
      <c r="M258" s="60" t="s">
        <v>34</v>
      </c>
      <c r="N258" s="56">
        <v>17</v>
      </c>
    </row>
    <row r="259" spans="2:14" ht="13.5" hidden="1">
      <c r="B259" s="54" t="s">
        <v>19</v>
      </c>
      <c r="C259" s="54">
        <v>2022</v>
      </c>
      <c r="D259" s="55">
        <v>44655</v>
      </c>
      <c r="E259" s="55" t="s">
        <v>15</v>
      </c>
      <c r="F259" s="56" t="s">
        <v>30</v>
      </c>
      <c r="G259" s="68">
        <v>74</v>
      </c>
      <c r="I259" s="58" t="s">
        <v>20</v>
      </c>
      <c r="J259" s="58">
        <v>2022</v>
      </c>
      <c r="K259" s="59">
        <v>44692</v>
      </c>
      <c r="L259" s="55" t="s">
        <v>15</v>
      </c>
      <c r="M259" s="60" t="s">
        <v>35</v>
      </c>
      <c r="N259" s="56">
        <v>16</v>
      </c>
    </row>
    <row r="260" spans="2:14" ht="26.25" hidden="1">
      <c r="B260" s="54" t="s">
        <v>19</v>
      </c>
      <c r="C260" s="54">
        <v>2022</v>
      </c>
      <c r="D260" s="55">
        <v>44655</v>
      </c>
      <c r="E260" s="55" t="s">
        <v>15</v>
      </c>
      <c r="F260" s="56" t="s">
        <v>16</v>
      </c>
      <c r="G260" s="68">
        <v>17</v>
      </c>
      <c r="I260" s="58" t="s">
        <v>20</v>
      </c>
      <c r="J260" s="58">
        <v>2022</v>
      </c>
      <c r="K260" s="59">
        <v>44692</v>
      </c>
      <c r="L260" s="55" t="s">
        <v>15</v>
      </c>
      <c r="M260" s="60" t="s">
        <v>36</v>
      </c>
      <c r="N260" s="56">
        <v>8</v>
      </c>
    </row>
    <row r="261" spans="2:14" ht="13.5" hidden="1">
      <c r="B261" s="54" t="s">
        <v>19</v>
      </c>
      <c r="C261" s="54">
        <v>2022</v>
      </c>
      <c r="D261" s="55">
        <v>44655</v>
      </c>
      <c r="E261" s="55" t="s">
        <v>15</v>
      </c>
      <c r="F261" s="56" t="s">
        <v>26</v>
      </c>
      <c r="G261" s="68">
        <v>12</v>
      </c>
      <c r="I261" s="58" t="s">
        <v>20</v>
      </c>
      <c r="J261" s="58">
        <v>2022</v>
      </c>
      <c r="K261" s="59">
        <v>44692</v>
      </c>
      <c r="L261" s="55" t="s">
        <v>15</v>
      </c>
      <c r="M261" s="60" t="s">
        <v>37</v>
      </c>
      <c r="N261" s="56">
        <v>23</v>
      </c>
    </row>
    <row r="262" spans="2:14" ht="13.5" hidden="1">
      <c r="B262" s="54" t="s">
        <v>19</v>
      </c>
      <c r="C262" s="54">
        <v>2022</v>
      </c>
      <c r="D262" s="55">
        <v>44655</v>
      </c>
      <c r="E262" s="55" t="s">
        <v>15</v>
      </c>
      <c r="F262" s="56" t="s">
        <v>29</v>
      </c>
      <c r="G262" s="68">
        <v>7</v>
      </c>
      <c r="I262" s="58" t="s">
        <v>20</v>
      </c>
      <c r="J262" s="58">
        <v>2022</v>
      </c>
      <c r="K262" s="59">
        <v>44692</v>
      </c>
      <c r="L262" s="55" t="s">
        <v>15</v>
      </c>
      <c r="M262" s="60" t="s">
        <v>30</v>
      </c>
      <c r="N262" s="56">
        <v>27</v>
      </c>
    </row>
    <row r="263" spans="2:14" ht="13.5" hidden="1">
      <c r="B263" s="54" t="s">
        <v>19</v>
      </c>
      <c r="C263" s="54">
        <v>2022</v>
      </c>
      <c r="D263" s="55">
        <v>44655</v>
      </c>
      <c r="E263" s="55" t="s">
        <v>15</v>
      </c>
      <c r="F263" s="56" t="s">
        <v>39</v>
      </c>
      <c r="G263" s="68">
        <v>3</v>
      </c>
      <c r="I263" s="58" t="s">
        <v>20</v>
      </c>
      <c r="J263" s="58">
        <v>2022</v>
      </c>
      <c r="K263" s="59">
        <v>44692</v>
      </c>
      <c r="L263" s="55" t="s">
        <v>15</v>
      </c>
      <c r="M263" s="60" t="s">
        <v>16</v>
      </c>
      <c r="N263" s="56">
        <v>23</v>
      </c>
    </row>
    <row r="264" spans="2:14" ht="13.5">
      <c r="B264" s="54" t="s">
        <v>19</v>
      </c>
      <c r="C264" s="54">
        <v>2022</v>
      </c>
      <c r="D264" s="55">
        <v>44655</v>
      </c>
      <c r="E264" s="55" t="s">
        <v>15</v>
      </c>
      <c r="F264" s="56" t="s">
        <v>31</v>
      </c>
      <c r="G264" s="68">
        <v>86</v>
      </c>
      <c r="I264" s="58" t="s">
        <v>20</v>
      </c>
      <c r="J264" s="58">
        <v>2022</v>
      </c>
      <c r="K264" s="59">
        <v>44692</v>
      </c>
      <c r="L264" s="55" t="s">
        <v>15</v>
      </c>
      <c r="M264" s="60" t="s">
        <v>38</v>
      </c>
      <c r="N264" s="56">
        <v>17</v>
      </c>
    </row>
    <row r="265" spans="2:14" ht="13.5" hidden="1">
      <c r="B265" s="54" t="s">
        <v>19</v>
      </c>
      <c r="C265" s="54">
        <v>2022</v>
      </c>
      <c r="D265" s="55">
        <v>44655</v>
      </c>
      <c r="E265" s="55" t="s">
        <v>15</v>
      </c>
      <c r="F265" s="56" t="s">
        <v>41</v>
      </c>
      <c r="G265" s="68">
        <v>15</v>
      </c>
      <c r="I265" s="58" t="s">
        <v>20</v>
      </c>
      <c r="J265" s="58">
        <v>2022</v>
      </c>
      <c r="K265" s="59">
        <v>44692</v>
      </c>
      <c r="L265" s="55" t="s">
        <v>15</v>
      </c>
      <c r="M265" s="60" t="s">
        <v>29</v>
      </c>
      <c r="N265" s="56">
        <v>8</v>
      </c>
    </row>
    <row r="266" spans="2:14" ht="13.5" hidden="1">
      <c r="B266" s="54" t="s">
        <v>19</v>
      </c>
      <c r="C266" s="54">
        <v>2022</v>
      </c>
      <c r="D266" s="55">
        <v>44656</v>
      </c>
      <c r="E266" s="55" t="s">
        <v>15</v>
      </c>
      <c r="F266" s="56" t="s">
        <v>30</v>
      </c>
      <c r="G266" s="68">
        <v>47</v>
      </c>
      <c r="I266" s="58" t="s">
        <v>20</v>
      </c>
      <c r="J266" s="58">
        <v>2022</v>
      </c>
      <c r="K266" s="59">
        <v>44693</v>
      </c>
      <c r="L266" s="55" t="s">
        <v>15</v>
      </c>
      <c r="M266" s="60" t="s">
        <v>30</v>
      </c>
      <c r="N266" s="56">
        <v>50</v>
      </c>
    </row>
    <row r="267" spans="2:14" ht="13.5" hidden="1">
      <c r="B267" s="54" t="s">
        <v>19</v>
      </c>
      <c r="C267" s="54">
        <v>2022</v>
      </c>
      <c r="D267" s="55">
        <v>44656</v>
      </c>
      <c r="E267" s="55" t="s">
        <v>15</v>
      </c>
      <c r="F267" s="56" t="s">
        <v>16</v>
      </c>
      <c r="G267" s="68">
        <v>11</v>
      </c>
      <c r="I267" s="58" t="s">
        <v>20</v>
      </c>
      <c r="J267" s="58">
        <v>2022</v>
      </c>
      <c r="K267" s="59">
        <v>44693</v>
      </c>
      <c r="L267" s="55" t="s">
        <v>15</v>
      </c>
      <c r="M267" s="60" t="s">
        <v>16</v>
      </c>
      <c r="N267" s="56">
        <v>40</v>
      </c>
    </row>
    <row r="268" spans="2:14" ht="13.5" hidden="1">
      <c r="B268" s="54" t="s">
        <v>19</v>
      </c>
      <c r="C268" s="54">
        <v>2022</v>
      </c>
      <c r="D268" s="55">
        <v>44656</v>
      </c>
      <c r="E268" s="55" t="s">
        <v>15</v>
      </c>
      <c r="F268" s="56" t="s">
        <v>26</v>
      </c>
      <c r="G268" s="68">
        <v>17</v>
      </c>
      <c r="I268" s="58" t="s">
        <v>20</v>
      </c>
      <c r="J268" s="58">
        <v>2022</v>
      </c>
      <c r="K268" s="59">
        <v>44693</v>
      </c>
      <c r="L268" s="55" t="s">
        <v>15</v>
      </c>
      <c r="M268" s="60" t="s">
        <v>29</v>
      </c>
      <c r="N268" s="56">
        <v>8</v>
      </c>
    </row>
    <row r="269" spans="2:14" ht="13.5" hidden="1">
      <c r="B269" s="54" t="s">
        <v>19</v>
      </c>
      <c r="C269" s="54">
        <v>2022</v>
      </c>
      <c r="D269" s="55">
        <v>44656</v>
      </c>
      <c r="E269" s="55" t="s">
        <v>15</v>
      </c>
      <c r="F269" s="56" t="s">
        <v>29</v>
      </c>
      <c r="G269" s="68">
        <v>5</v>
      </c>
      <c r="I269" s="58" t="s">
        <v>20</v>
      </c>
      <c r="J269" s="58">
        <v>2022</v>
      </c>
      <c r="K269" s="59">
        <v>44694</v>
      </c>
      <c r="L269" s="55" t="s">
        <v>15</v>
      </c>
      <c r="M269" s="60" t="s">
        <v>16</v>
      </c>
      <c r="N269" s="56">
        <v>5</v>
      </c>
    </row>
    <row r="270" spans="2:14" ht="13.5" hidden="1">
      <c r="B270" s="54" t="s">
        <v>19</v>
      </c>
      <c r="C270" s="54">
        <v>2022</v>
      </c>
      <c r="D270" s="55">
        <v>44656</v>
      </c>
      <c r="E270" s="55" t="s">
        <v>15</v>
      </c>
      <c r="F270" s="56" t="s">
        <v>39</v>
      </c>
      <c r="G270" s="68">
        <v>3</v>
      </c>
      <c r="I270" s="58" t="s">
        <v>20</v>
      </c>
      <c r="J270" s="58">
        <v>2022</v>
      </c>
      <c r="K270" s="59">
        <v>44694</v>
      </c>
      <c r="L270" s="55" t="s">
        <v>15</v>
      </c>
      <c r="M270" s="60" t="s">
        <v>29</v>
      </c>
      <c r="N270" s="56">
        <v>11</v>
      </c>
    </row>
    <row r="271" spans="2:14" ht="13.5">
      <c r="B271" s="54" t="s">
        <v>19</v>
      </c>
      <c r="C271" s="54">
        <v>2022</v>
      </c>
      <c r="D271" s="55">
        <v>44656</v>
      </c>
      <c r="E271" s="55" t="s">
        <v>15</v>
      </c>
      <c r="F271" s="56" t="s">
        <v>31</v>
      </c>
      <c r="G271" s="68">
        <v>77</v>
      </c>
      <c r="I271" s="58" t="s">
        <v>20</v>
      </c>
      <c r="J271" s="58">
        <v>2022</v>
      </c>
      <c r="K271" s="59">
        <v>44697</v>
      </c>
      <c r="L271" s="55" t="s">
        <v>15</v>
      </c>
      <c r="M271" s="60" t="s">
        <v>32</v>
      </c>
      <c r="N271" s="56">
        <v>60</v>
      </c>
    </row>
    <row r="272" spans="2:14" ht="13.5" hidden="1">
      <c r="B272" s="54" t="s">
        <v>19</v>
      </c>
      <c r="C272" s="54">
        <v>2022</v>
      </c>
      <c r="D272" s="55">
        <v>44656</v>
      </c>
      <c r="E272" s="55" t="s">
        <v>15</v>
      </c>
      <c r="F272" s="56" t="s">
        <v>41</v>
      </c>
      <c r="G272" s="68">
        <v>3</v>
      </c>
      <c r="I272" s="58" t="s">
        <v>20</v>
      </c>
      <c r="J272" s="58">
        <v>2022</v>
      </c>
      <c r="K272" s="59">
        <v>44697</v>
      </c>
      <c r="L272" s="55" t="s">
        <v>15</v>
      </c>
      <c r="M272" s="60" t="s">
        <v>16</v>
      </c>
      <c r="N272" s="56">
        <v>41</v>
      </c>
    </row>
    <row r="273" spans="2:14" ht="13.5" hidden="1">
      <c r="B273" s="54" t="s">
        <v>19</v>
      </c>
      <c r="C273" s="54">
        <v>2022</v>
      </c>
      <c r="D273" s="55">
        <v>44657</v>
      </c>
      <c r="E273" s="55" t="s">
        <v>15</v>
      </c>
      <c r="F273" s="56" t="s">
        <v>30</v>
      </c>
      <c r="G273" s="68">
        <v>83</v>
      </c>
      <c r="I273" s="58" t="s">
        <v>20</v>
      </c>
      <c r="J273" s="58">
        <v>2022</v>
      </c>
      <c r="K273" s="59">
        <v>44697</v>
      </c>
      <c r="L273" s="55" t="s">
        <v>15</v>
      </c>
      <c r="M273" s="60" t="s">
        <v>29</v>
      </c>
      <c r="N273" s="56">
        <v>12</v>
      </c>
    </row>
    <row r="274" spans="2:14" ht="13.5" hidden="1">
      <c r="B274" s="54" t="s">
        <v>19</v>
      </c>
      <c r="C274" s="54">
        <v>2022</v>
      </c>
      <c r="D274" s="55">
        <v>44657</v>
      </c>
      <c r="E274" s="55" t="s">
        <v>15</v>
      </c>
      <c r="F274" s="56" t="s">
        <v>16</v>
      </c>
      <c r="G274" s="68">
        <v>16</v>
      </c>
      <c r="I274" s="58" t="s">
        <v>20</v>
      </c>
      <c r="J274" s="58">
        <v>2022</v>
      </c>
      <c r="K274" s="59">
        <v>44698</v>
      </c>
      <c r="L274" s="55" t="s">
        <v>15</v>
      </c>
      <c r="M274" s="60" t="s">
        <v>34</v>
      </c>
      <c r="N274" s="56">
        <v>20</v>
      </c>
    </row>
    <row r="275" spans="2:14" ht="13.5" hidden="1">
      <c r="B275" s="54" t="s">
        <v>19</v>
      </c>
      <c r="C275" s="54">
        <v>2022</v>
      </c>
      <c r="D275" s="55">
        <v>44657</v>
      </c>
      <c r="E275" s="55" t="s">
        <v>15</v>
      </c>
      <c r="F275" s="56" t="s">
        <v>26</v>
      </c>
      <c r="G275" s="68">
        <v>19</v>
      </c>
      <c r="I275" s="58" t="s">
        <v>20</v>
      </c>
      <c r="J275" s="58">
        <v>2022</v>
      </c>
      <c r="K275" s="59">
        <v>44698</v>
      </c>
      <c r="L275" s="55" t="s">
        <v>15</v>
      </c>
      <c r="M275" s="60" t="s">
        <v>35</v>
      </c>
      <c r="N275" s="56">
        <v>23</v>
      </c>
    </row>
    <row r="276" spans="2:14" ht="13.5" hidden="1">
      <c r="B276" s="54" t="s">
        <v>19</v>
      </c>
      <c r="C276" s="54">
        <v>2022</v>
      </c>
      <c r="D276" s="55">
        <v>44657</v>
      </c>
      <c r="E276" s="55" t="s">
        <v>15</v>
      </c>
      <c r="F276" s="56" t="s">
        <v>29</v>
      </c>
      <c r="G276" s="68">
        <v>3</v>
      </c>
      <c r="I276" s="58" t="s">
        <v>20</v>
      </c>
      <c r="J276" s="58">
        <v>2022</v>
      </c>
      <c r="K276" s="59">
        <v>44698</v>
      </c>
      <c r="L276" s="55" t="s">
        <v>15</v>
      </c>
      <c r="M276" s="60" t="s">
        <v>37</v>
      </c>
      <c r="N276" s="56">
        <v>17</v>
      </c>
    </row>
    <row r="277" spans="2:14" ht="13.5" hidden="1">
      <c r="B277" s="54" t="s">
        <v>19</v>
      </c>
      <c r="C277" s="54">
        <v>2022</v>
      </c>
      <c r="D277" s="55">
        <v>44657</v>
      </c>
      <c r="E277" s="55" t="s">
        <v>15</v>
      </c>
      <c r="F277" s="56" t="s">
        <v>39</v>
      </c>
      <c r="G277" s="68">
        <v>7</v>
      </c>
      <c r="I277" s="58" t="s">
        <v>20</v>
      </c>
      <c r="J277" s="58">
        <v>2022</v>
      </c>
      <c r="K277" s="59">
        <v>44698</v>
      </c>
      <c r="L277" s="55" t="s">
        <v>15</v>
      </c>
      <c r="M277" s="60" t="s">
        <v>30</v>
      </c>
      <c r="N277" s="56">
        <v>87</v>
      </c>
    </row>
    <row r="278" spans="2:14" ht="13.5">
      <c r="B278" s="54" t="s">
        <v>19</v>
      </c>
      <c r="C278" s="54">
        <v>2022</v>
      </c>
      <c r="D278" s="55">
        <v>44657</v>
      </c>
      <c r="E278" s="55" t="s">
        <v>15</v>
      </c>
      <c r="F278" s="56" t="s">
        <v>31</v>
      </c>
      <c r="G278" s="68">
        <v>141</v>
      </c>
      <c r="I278" s="58" t="s">
        <v>20</v>
      </c>
      <c r="J278" s="58">
        <v>2022</v>
      </c>
      <c r="K278" s="59">
        <v>44698</v>
      </c>
      <c r="L278" s="55" t="s">
        <v>15</v>
      </c>
      <c r="M278" s="60" t="s">
        <v>16</v>
      </c>
      <c r="N278" s="56">
        <v>13</v>
      </c>
    </row>
    <row r="279" spans="2:14" ht="13.5" hidden="1">
      <c r="B279" s="54" t="s">
        <v>19</v>
      </c>
      <c r="C279" s="54">
        <v>2022</v>
      </c>
      <c r="D279" s="55">
        <v>44657</v>
      </c>
      <c r="E279" s="55" t="s">
        <v>15</v>
      </c>
      <c r="F279" s="56" t="s">
        <v>41</v>
      </c>
      <c r="G279" s="68">
        <v>34</v>
      </c>
      <c r="I279" s="58" t="s">
        <v>20</v>
      </c>
      <c r="J279" s="58">
        <v>2022</v>
      </c>
      <c r="K279" s="59">
        <v>44698</v>
      </c>
      <c r="L279" s="55" t="s">
        <v>15</v>
      </c>
      <c r="M279" s="60" t="s">
        <v>38</v>
      </c>
      <c r="N279" s="56">
        <v>13</v>
      </c>
    </row>
    <row r="280" spans="2:14" ht="13.5" hidden="1">
      <c r="B280" s="54" t="s">
        <v>19</v>
      </c>
      <c r="C280" s="54">
        <v>2022</v>
      </c>
      <c r="D280" s="55">
        <v>44658</v>
      </c>
      <c r="E280" s="55" t="s">
        <v>15</v>
      </c>
      <c r="F280" s="56" t="s">
        <v>30</v>
      </c>
      <c r="G280" s="68">
        <v>68</v>
      </c>
      <c r="I280" s="58" t="s">
        <v>20</v>
      </c>
      <c r="J280" s="58">
        <v>2022</v>
      </c>
      <c r="K280" s="59">
        <v>44698</v>
      </c>
      <c r="L280" s="55" t="s">
        <v>15</v>
      </c>
      <c r="M280" s="60" t="s">
        <v>29</v>
      </c>
      <c r="N280" s="56">
        <v>28</v>
      </c>
    </row>
    <row r="281" spans="2:14" ht="13.5" hidden="1">
      <c r="B281" s="54" t="s">
        <v>19</v>
      </c>
      <c r="C281" s="54">
        <v>2022</v>
      </c>
      <c r="D281" s="55">
        <v>44658</v>
      </c>
      <c r="E281" s="55" t="s">
        <v>15</v>
      </c>
      <c r="F281" s="56" t="s">
        <v>16</v>
      </c>
      <c r="G281" s="68">
        <v>26</v>
      </c>
      <c r="I281" s="58" t="s">
        <v>20</v>
      </c>
      <c r="J281" s="58">
        <v>2022</v>
      </c>
      <c r="K281" s="59">
        <v>44699</v>
      </c>
      <c r="L281" s="55" t="s">
        <v>15</v>
      </c>
      <c r="M281" s="60" t="s">
        <v>16</v>
      </c>
      <c r="N281" s="56">
        <v>33</v>
      </c>
    </row>
    <row r="282" spans="2:14" ht="13.5" hidden="1">
      <c r="B282" s="54" t="s">
        <v>19</v>
      </c>
      <c r="C282" s="54">
        <v>2022</v>
      </c>
      <c r="D282" s="55">
        <v>44658</v>
      </c>
      <c r="E282" s="55" t="s">
        <v>15</v>
      </c>
      <c r="F282" s="56" t="s">
        <v>26</v>
      </c>
      <c r="G282" s="68">
        <v>11</v>
      </c>
      <c r="I282" s="58" t="s">
        <v>20</v>
      </c>
      <c r="J282" s="58">
        <v>2022</v>
      </c>
      <c r="K282" s="59">
        <v>44699</v>
      </c>
      <c r="L282" s="55" t="s">
        <v>15</v>
      </c>
      <c r="M282" s="60" t="s">
        <v>29</v>
      </c>
      <c r="N282" s="56">
        <v>10</v>
      </c>
    </row>
    <row r="283" spans="2:14" ht="13.5" hidden="1">
      <c r="B283" s="54" t="s">
        <v>19</v>
      </c>
      <c r="C283" s="54">
        <v>2022</v>
      </c>
      <c r="D283" s="55">
        <v>44658</v>
      </c>
      <c r="E283" s="55" t="s">
        <v>15</v>
      </c>
      <c r="F283" s="56" t="s">
        <v>29</v>
      </c>
      <c r="G283" s="68">
        <v>6</v>
      </c>
      <c r="I283" s="58" t="s">
        <v>20</v>
      </c>
      <c r="J283" s="58">
        <v>2022</v>
      </c>
      <c r="K283" s="59">
        <v>44700</v>
      </c>
      <c r="L283" s="55" t="s">
        <v>15</v>
      </c>
      <c r="M283" s="60" t="s">
        <v>34</v>
      </c>
      <c r="N283" s="56">
        <v>10</v>
      </c>
    </row>
    <row r="284" spans="2:14" ht="13.5" hidden="1">
      <c r="B284" s="54" t="s">
        <v>19</v>
      </c>
      <c r="C284" s="54">
        <v>2022</v>
      </c>
      <c r="D284" s="55">
        <v>44658</v>
      </c>
      <c r="E284" s="55" t="s">
        <v>15</v>
      </c>
      <c r="F284" s="56" t="s">
        <v>39</v>
      </c>
      <c r="G284" s="68">
        <v>5</v>
      </c>
      <c r="I284" s="58" t="s">
        <v>20</v>
      </c>
      <c r="J284" s="58">
        <v>2022</v>
      </c>
      <c r="K284" s="59">
        <v>44700</v>
      </c>
      <c r="L284" s="55" t="s">
        <v>15</v>
      </c>
      <c r="M284" s="60" t="s">
        <v>35</v>
      </c>
      <c r="N284" s="56">
        <v>7</v>
      </c>
    </row>
    <row r="285" spans="2:14" ht="26.25">
      <c r="B285" s="54" t="s">
        <v>19</v>
      </c>
      <c r="C285" s="54">
        <v>2022</v>
      </c>
      <c r="D285" s="55">
        <v>44658</v>
      </c>
      <c r="E285" s="55" t="s">
        <v>15</v>
      </c>
      <c r="F285" s="56" t="s">
        <v>31</v>
      </c>
      <c r="G285" s="68">
        <v>88</v>
      </c>
      <c r="I285" s="58" t="s">
        <v>20</v>
      </c>
      <c r="J285" s="58">
        <v>2022</v>
      </c>
      <c r="K285" s="59">
        <v>44700</v>
      </c>
      <c r="L285" s="55" t="s">
        <v>15</v>
      </c>
      <c r="M285" s="60" t="s">
        <v>36</v>
      </c>
      <c r="N285" s="56">
        <v>7</v>
      </c>
    </row>
    <row r="286" spans="2:14" ht="13.5" hidden="1">
      <c r="B286" s="54" t="s">
        <v>19</v>
      </c>
      <c r="C286" s="54">
        <v>2022</v>
      </c>
      <c r="D286" s="55">
        <v>44659</v>
      </c>
      <c r="E286" s="55" t="s">
        <v>15</v>
      </c>
      <c r="F286" s="56" t="s">
        <v>30</v>
      </c>
      <c r="G286" s="68">
        <v>46</v>
      </c>
      <c r="I286" s="58" t="s">
        <v>20</v>
      </c>
      <c r="J286" s="58">
        <v>2022</v>
      </c>
      <c r="K286" s="59">
        <v>44700</v>
      </c>
      <c r="L286" s="55" t="s">
        <v>15</v>
      </c>
      <c r="M286" s="60" t="s">
        <v>28</v>
      </c>
      <c r="N286" s="56">
        <v>8</v>
      </c>
    </row>
    <row r="287" spans="2:14" ht="13.5" hidden="1">
      <c r="B287" s="54" t="s">
        <v>19</v>
      </c>
      <c r="C287" s="54">
        <v>2022</v>
      </c>
      <c r="D287" s="55">
        <v>44659</v>
      </c>
      <c r="E287" s="55" t="s">
        <v>15</v>
      </c>
      <c r="F287" s="56" t="s">
        <v>16</v>
      </c>
      <c r="G287" s="68">
        <v>13</v>
      </c>
      <c r="I287" s="58" t="s">
        <v>20</v>
      </c>
      <c r="J287" s="58">
        <v>2022</v>
      </c>
      <c r="K287" s="59">
        <v>44700</v>
      </c>
      <c r="L287" s="55" t="s">
        <v>15</v>
      </c>
      <c r="M287" s="60" t="s">
        <v>16</v>
      </c>
      <c r="N287" s="56">
        <v>7</v>
      </c>
    </row>
    <row r="288" spans="2:14" ht="13.5" hidden="1">
      <c r="B288" s="54" t="s">
        <v>19</v>
      </c>
      <c r="C288" s="54">
        <v>2022</v>
      </c>
      <c r="D288" s="55">
        <v>44659</v>
      </c>
      <c r="E288" s="55" t="s">
        <v>15</v>
      </c>
      <c r="F288" s="56" t="s">
        <v>26</v>
      </c>
      <c r="G288" s="68">
        <v>17</v>
      </c>
      <c r="I288" s="58" t="s">
        <v>20</v>
      </c>
      <c r="J288" s="58">
        <v>2022</v>
      </c>
      <c r="K288" s="59">
        <v>44700</v>
      </c>
      <c r="L288" s="55" t="s">
        <v>15</v>
      </c>
      <c r="M288" s="60" t="s">
        <v>38</v>
      </c>
      <c r="N288" s="56">
        <v>8</v>
      </c>
    </row>
    <row r="289" spans="2:14" ht="13.5" hidden="1">
      <c r="B289" s="54" t="s">
        <v>19</v>
      </c>
      <c r="C289" s="54">
        <v>2022</v>
      </c>
      <c r="D289" s="55">
        <v>44659</v>
      </c>
      <c r="E289" s="55" t="s">
        <v>15</v>
      </c>
      <c r="F289" s="56" t="s">
        <v>29</v>
      </c>
      <c r="G289" s="68">
        <v>37</v>
      </c>
      <c r="I289" s="58" t="s">
        <v>20</v>
      </c>
      <c r="J289" s="58">
        <v>2022</v>
      </c>
      <c r="K289" s="59">
        <v>44700</v>
      </c>
      <c r="L289" s="55" t="s">
        <v>15</v>
      </c>
      <c r="M289" s="60" t="s">
        <v>29</v>
      </c>
      <c r="N289" s="56">
        <v>7</v>
      </c>
    </row>
    <row r="290" spans="2:14" ht="13.5" hidden="1">
      <c r="B290" s="54" t="s">
        <v>19</v>
      </c>
      <c r="C290" s="54">
        <v>2022</v>
      </c>
      <c r="D290" s="55">
        <v>44659</v>
      </c>
      <c r="E290" s="55" t="s">
        <v>15</v>
      </c>
      <c r="F290" s="56" t="s">
        <v>39</v>
      </c>
      <c r="G290" s="68">
        <v>6</v>
      </c>
      <c r="I290" s="58" t="s">
        <v>20</v>
      </c>
      <c r="J290" s="58">
        <v>2022</v>
      </c>
      <c r="K290" s="59">
        <v>44700</v>
      </c>
      <c r="L290" s="55" t="s">
        <v>15</v>
      </c>
      <c r="M290" s="60" t="s">
        <v>33</v>
      </c>
      <c r="N290" s="56">
        <v>13</v>
      </c>
    </row>
    <row r="291" spans="2:14" ht="13.5">
      <c r="B291" s="54" t="s">
        <v>19</v>
      </c>
      <c r="C291" s="54">
        <v>2022</v>
      </c>
      <c r="D291" s="55">
        <v>44659</v>
      </c>
      <c r="E291" s="55" t="s">
        <v>15</v>
      </c>
      <c r="F291" s="56" t="s">
        <v>31</v>
      </c>
      <c r="G291" s="68">
        <v>157</v>
      </c>
      <c r="I291" s="58" t="s">
        <v>20</v>
      </c>
      <c r="J291" s="58">
        <v>2022</v>
      </c>
      <c r="K291" s="59">
        <v>44701</v>
      </c>
      <c r="L291" s="55" t="s">
        <v>15</v>
      </c>
      <c r="M291" s="60" t="s">
        <v>30</v>
      </c>
      <c r="N291" s="56">
        <v>94</v>
      </c>
    </row>
    <row r="292" spans="2:14" ht="13.5" hidden="1">
      <c r="B292" s="54" t="s">
        <v>19</v>
      </c>
      <c r="C292" s="54">
        <v>2022</v>
      </c>
      <c r="D292" s="55">
        <v>44669</v>
      </c>
      <c r="E292" s="55" t="s">
        <v>15</v>
      </c>
      <c r="F292" s="56" t="s">
        <v>30</v>
      </c>
      <c r="G292" s="68">
        <v>40</v>
      </c>
      <c r="I292" s="58" t="s">
        <v>20</v>
      </c>
      <c r="J292" s="58">
        <v>2022</v>
      </c>
      <c r="K292" s="59">
        <v>44701</v>
      </c>
      <c r="L292" s="55" t="s">
        <v>15</v>
      </c>
      <c r="M292" s="60" t="s">
        <v>16</v>
      </c>
      <c r="N292" s="56">
        <v>24</v>
      </c>
    </row>
    <row r="293" spans="2:14" ht="13.5" hidden="1">
      <c r="B293" s="54" t="s">
        <v>19</v>
      </c>
      <c r="C293" s="54">
        <v>2022</v>
      </c>
      <c r="D293" s="55">
        <v>44669</v>
      </c>
      <c r="E293" s="55" t="s">
        <v>15</v>
      </c>
      <c r="F293" s="56" t="s">
        <v>16</v>
      </c>
      <c r="G293" s="68">
        <v>49</v>
      </c>
      <c r="I293" s="58" t="s">
        <v>20</v>
      </c>
      <c r="J293" s="58">
        <v>2022</v>
      </c>
      <c r="K293" s="59">
        <v>44701</v>
      </c>
      <c r="L293" s="55" t="s">
        <v>15</v>
      </c>
      <c r="M293" s="60" t="s">
        <v>29</v>
      </c>
      <c r="N293" s="56">
        <v>9</v>
      </c>
    </row>
    <row r="294" spans="2:14" ht="13.5" hidden="1">
      <c r="B294" s="54" t="s">
        <v>19</v>
      </c>
      <c r="C294" s="54">
        <v>2022</v>
      </c>
      <c r="D294" s="55">
        <v>44669</v>
      </c>
      <c r="E294" s="55" t="s">
        <v>15</v>
      </c>
      <c r="F294" s="56" t="s">
        <v>26</v>
      </c>
      <c r="G294" s="68">
        <v>36</v>
      </c>
      <c r="I294" s="58" t="s">
        <v>20</v>
      </c>
      <c r="J294" s="58">
        <v>2022</v>
      </c>
      <c r="K294" s="59">
        <v>44704</v>
      </c>
      <c r="L294" s="55" t="s">
        <v>15</v>
      </c>
      <c r="M294" s="60" t="s">
        <v>16</v>
      </c>
      <c r="N294" s="56">
        <v>40</v>
      </c>
    </row>
    <row r="295" spans="2:14" ht="13.5" hidden="1">
      <c r="B295" s="54" t="s">
        <v>19</v>
      </c>
      <c r="C295" s="54">
        <v>2022</v>
      </c>
      <c r="D295" s="55">
        <v>44669</v>
      </c>
      <c r="E295" s="55" t="s">
        <v>15</v>
      </c>
      <c r="F295" s="56" t="s">
        <v>29</v>
      </c>
      <c r="G295" s="68">
        <v>21</v>
      </c>
      <c r="I295" s="58" t="s">
        <v>20</v>
      </c>
      <c r="J295" s="58">
        <v>2022</v>
      </c>
      <c r="K295" s="59">
        <v>44704</v>
      </c>
      <c r="L295" s="55" t="s">
        <v>15</v>
      </c>
      <c r="M295" s="60" t="s">
        <v>29</v>
      </c>
      <c r="N295" s="56">
        <v>20</v>
      </c>
    </row>
    <row r="296" spans="2:14" ht="13.5" hidden="1">
      <c r="B296" s="54" t="s">
        <v>19</v>
      </c>
      <c r="C296" s="54">
        <v>2022</v>
      </c>
      <c r="D296" s="55">
        <v>44669</v>
      </c>
      <c r="E296" s="55" t="s">
        <v>15</v>
      </c>
      <c r="F296" s="56" t="s">
        <v>39</v>
      </c>
      <c r="G296" s="68">
        <v>9</v>
      </c>
      <c r="I296" s="58" t="s">
        <v>20</v>
      </c>
      <c r="J296" s="58">
        <v>2022</v>
      </c>
      <c r="K296" s="59">
        <v>44705</v>
      </c>
      <c r="L296" s="55" t="s">
        <v>15</v>
      </c>
      <c r="M296" s="60" t="s">
        <v>34</v>
      </c>
      <c r="N296" s="56">
        <v>15</v>
      </c>
    </row>
    <row r="297" spans="2:14" ht="13.5">
      <c r="B297" s="54" t="s">
        <v>19</v>
      </c>
      <c r="C297" s="54">
        <v>2022</v>
      </c>
      <c r="D297" s="55">
        <v>44669</v>
      </c>
      <c r="E297" s="55" t="s">
        <v>15</v>
      </c>
      <c r="F297" s="56" t="s">
        <v>31</v>
      </c>
      <c r="G297" s="68">
        <v>62</v>
      </c>
      <c r="I297" s="58" t="s">
        <v>20</v>
      </c>
      <c r="J297" s="58">
        <v>2022</v>
      </c>
      <c r="K297" s="59">
        <v>44705</v>
      </c>
      <c r="L297" s="55" t="s">
        <v>15</v>
      </c>
      <c r="M297" s="60" t="s">
        <v>35</v>
      </c>
      <c r="N297" s="56">
        <v>16</v>
      </c>
    </row>
    <row r="298" spans="2:14" ht="26.25" hidden="1">
      <c r="B298" s="54" t="s">
        <v>19</v>
      </c>
      <c r="C298" s="54">
        <v>2022</v>
      </c>
      <c r="D298" s="55">
        <v>44669</v>
      </c>
      <c r="E298" s="55" t="s">
        <v>15</v>
      </c>
      <c r="F298" s="56" t="s">
        <v>41</v>
      </c>
      <c r="G298" s="68">
        <v>2</v>
      </c>
      <c r="I298" s="58" t="s">
        <v>20</v>
      </c>
      <c r="J298" s="58">
        <v>2022</v>
      </c>
      <c r="K298" s="59">
        <v>44705</v>
      </c>
      <c r="L298" s="55" t="s">
        <v>15</v>
      </c>
      <c r="M298" s="60" t="s">
        <v>36</v>
      </c>
      <c r="N298" s="56">
        <v>14</v>
      </c>
    </row>
    <row r="299" spans="2:14" ht="13.5" hidden="1">
      <c r="B299" s="54" t="s">
        <v>19</v>
      </c>
      <c r="C299" s="54">
        <v>2022</v>
      </c>
      <c r="D299" s="55">
        <v>44670</v>
      </c>
      <c r="E299" s="55" t="s">
        <v>15</v>
      </c>
      <c r="F299" s="56" t="s">
        <v>30</v>
      </c>
      <c r="G299" s="68">
        <v>60</v>
      </c>
      <c r="I299" s="58" t="s">
        <v>20</v>
      </c>
      <c r="J299" s="58">
        <v>2022</v>
      </c>
      <c r="K299" s="59">
        <v>44705</v>
      </c>
      <c r="L299" s="55" t="s">
        <v>15</v>
      </c>
      <c r="M299" s="60" t="s">
        <v>16</v>
      </c>
      <c r="N299" s="56">
        <v>9</v>
      </c>
    </row>
    <row r="300" spans="2:14" ht="13.5" hidden="1">
      <c r="B300" s="54" t="s">
        <v>19</v>
      </c>
      <c r="C300" s="54">
        <v>2022</v>
      </c>
      <c r="D300" s="55">
        <v>44670</v>
      </c>
      <c r="E300" s="55" t="s">
        <v>15</v>
      </c>
      <c r="F300" s="56" t="s">
        <v>16</v>
      </c>
      <c r="G300" s="68">
        <v>20</v>
      </c>
      <c r="I300" s="58" t="s">
        <v>20</v>
      </c>
      <c r="J300" s="58">
        <v>2022</v>
      </c>
      <c r="K300" s="59">
        <v>44705</v>
      </c>
      <c r="L300" s="55" t="s">
        <v>15</v>
      </c>
      <c r="M300" s="60" t="s">
        <v>38</v>
      </c>
      <c r="N300" s="56">
        <v>27</v>
      </c>
    </row>
    <row r="301" spans="2:14" ht="13.5" hidden="1">
      <c r="B301" s="54" t="s">
        <v>19</v>
      </c>
      <c r="C301" s="54">
        <v>2022</v>
      </c>
      <c r="D301" s="55">
        <v>44670</v>
      </c>
      <c r="E301" s="55" t="s">
        <v>15</v>
      </c>
      <c r="F301" s="56" t="s">
        <v>26</v>
      </c>
      <c r="G301" s="68">
        <v>20</v>
      </c>
      <c r="I301" s="58" t="s">
        <v>20</v>
      </c>
      <c r="J301" s="58">
        <v>2022</v>
      </c>
      <c r="K301" s="59">
        <v>44705</v>
      </c>
      <c r="L301" s="55" t="s">
        <v>15</v>
      </c>
      <c r="M301" s="60" t="s">
        <v>29</v>
      </c>
      <c r="N301" s="56">
        <v>16</v>
      </c>
    </row>
    <row r="302" spans="2:14" ht="13.5" hidden="1">
      <c r="B302" s="54" t="s">
        <v>19</v>
      </c>
      <c r="C302" s="54">
        <v>2022</v>
      </c>
      <c r="D302" s="55">
        <v>44670</v>
      </c>
      <c r="E302" s="55" t="s">
        <v>15</v>
      </c>
      <c r="F302" s="56" t="s">
        <v>29</v>
      </c>
      <c r="G302" s="68">
        <v>12</v>
      </c>
      <c r="I302" s="58" t="s">
        <v>20</v>
      </c>
      <c r="J302" s="58">
        <v>2022</v>
      </c>
      <c r="K302" s="59">
        <v>44706</v>
      </c>
      <c r="L302" s="55" t="s">
        <v>15</v>
      </c>
      <c r="M302" s="60" t="s">
        <v>30</v>
      </c>
      <c r="N302" s="56">
        <v>80</v>
      </c>
    </row>
    <row r="303" spans="2:14" ht="13.5" hidden="1">
      <c r="B303" s="54" t="s">
        <v>19</v>
      </c>
      <c r="C303" s="54">
        <v>2022</v>
      </c>
      <c r="D303" s="55">
        <v>44670</v>
      </c>
      <c r="E303" s="55" t="s">
        <v>15</v>
      </c>
      <c r="F303" s="56" t="s">
        <v>39</v>
      </c>
      <c r="G303" s="68">
        <v>1</v>
      </c>
      <c r="I303" s="58" t="s">
        <v>20</v>
      </c>
      <c r="J303" s="58">
        <v>2022</v>
      </c>
      <c r="K303" s="59">
        <v>44706</v>
      </c>
      <c r="L303" s="55" t="s">
        <v>15</v>
      </c>
      <c r="M303" s="60" t="s">
        <v>16</v>
      </c>
      <c r="N303" s="56">
        <v>21</v>
      </c>
    </row>
    <row r="304" spans="2:14" ht="13.5">
      <c r="B304" s="54" t="s">
        <v>19</v>
      </c>
      <c r="C304" s="54">
        <v>2022</v>
      </c>
      <c r="D304" s="55">
        <v>44670</v>
      </c>
      <c r="E304" s="55" t="s">
        <v>15</v>
      </c>
      <c r="F304" s="56" t="s">
        <v>31</v>
      </c>
      <c r="G304" s="68">
        <v>133</v>
      </c>
      <c r="I304" s="58" t="s">
        <v>20</v>
      </c>
      <c r="J304" s="58">
        <v>2022</v>
      </c>
      <c r="K304" s="59">
        <v>44706</v>
      </c>
      <c r="L304" s="55" t="s">
        <v>15</v>
      </c>
      <c r="M304" s="60" t="s">
        <v>38</v>
      </c>
      <c r="N304" s="56">
        <v>10</v>
      </c>
    </row>
    <row r="305" spans="2:14" ht="13.5" hidden="1">
      <c r="B305" s="54" t="s">
        <v>19</v>
      </c>
      <c r="C305" s="54">
        <v>2022</v>
      </c>
      <c r="D305" s="55">
        <v>44671</v>
      </c>
      <c r="E305" s="55" t="s">
        <v>15</v>
      </c>
      <c r="F305" s="56" t="s">
        <v>30</v>
      </c>
      <c r="G305" s="68">
        <v>50</v>
      </c>
      <c r="I305" s="58" t="s">
        <v>20</v>
      </c>
      <c r="J305" s="58">
        <v>2022</v>
      </c>
      <c r="K305" s="59">
        <v>44706</v>
      </c>
      <c r="L305" s="55" t="s">
        <v>15</v>
      </c>
      <c r="M305" s="60" t="s">
        <v>29</v>
      </c>
      <c r="N305" s="56">
        <v>11</v>
      </c>
    </row>
    <row r="306" spans="2:14" ht="13.5" hidden="1">
      <c r="B306" s="54" t="s">
        <v>19</v>
      </c>
      <c r="C306" s="54">
        <v>2022</v>
      </c>
      <c r="D306" s="55">
        <v>44671</v>
      </c>
      <c r="E306" s="55" t="s">
        <v>15</v>
      </c>
      <c r="F306" s="56" t="s">
        <v>16</v>
      </c>
      <c r="G306" s="68">
        <v>34</v>
      </c>
      <c r="I306" s="58" t="s">
        <v>20</v>
      </c>
      <c r="J306" s="58">
        <v>2022</v>
      </c>
      <c r="K306" s="59">
        <v>44707</v>
      </c>
      <c r="L306" s="55" t="s">
        <v>15</v>
      </c>
      <c r="M306" s="60" t="s">
        <v>16</v>
      </c>
      <c r="N306" s="56">
        <v>15</v>
      </c>
    </row>
    <row r="307" spans="2:14" ht="13.5" hidden="1">
      <c r="B307" s="54" t="s">
        <v>19</v>
      </c>
      <c r="C307" s="54">
        <v>2022</v>
      </c>
      <c r="D307" s="55">
        <v>44671</v>
      </c>
      <c r="E307" s="55" t="s">
        <v>15</v>
      </c>
      <c r="F307" s="56" t="s">
        <v>26</v>
      </c>
      <c r="G307" s="68">
        <v>22</v>
      </c>
      <c r="I307" s="58" t="s">
        <v>20</v>
      </c>
      <c r="J307" s="58">
        <v>2022</v>
      </c>
      <c r="K307" s="59">
        <v>44707</v>
      </c>
      <c r="L307" s="55" t="s">
        <v>15</v>
      </c>
      <c r="M307" s="60" t="s">
        <v>29</v>
      </c>
      <c r="N307" s="56">
        <v>5</v>
      </c>
    </row>
    <row r="308" spans="2:14" ht="13.5" hidden="1">
      <c r="B308" s="54" t="s">
        <v>19</v>
      </c>
      <c r="C308" s="54">
        <v>2022</v>
      </c>
      <c r="D308" s="55">
        <v>44671</v>
      </c>
      <c r="E308" s="55" t="s">
        <v>15</v>
      </c>
      <c r="F308" s="56" t="s">
        <v>29</v>
      </c>
      <c r="G308" s="68">
        <v>15</v>
      </c>
      <c r="I308" s="58" t="s">
        <v>20</v>
      </c>
      <c r="J308" s="58">
        <v>2022</v>
      </c>
      <c r="K308" s="59">
        <v>44708</v>
      </c>
      <c r="L308" s="55" t="s">
        <v>15</v>
      </c>
      <c r="M308" s="60" t="s">
        <v>16</v>
      </c>
      <c r="N308" s="56">
        <v>36</v>
      </c>
    </row>
    <row r="309" spans="2:14" ht="13.5" hidden="1">
      <c r="B309" s="54" t="s">
        <v>19</v>
      </c>
      <c r="C309" s="54">
        <v>2022</v>
      </c>
      <c r="D309" s="55">
        <v>44671</v>
      </c>
      <c r="E309" s="55" t="s">
        <v>15</v>
      </c>
      <c r="F309" s="56" t="s">
        <v>39</v>
      </c>
      <c r="G309" s="68">
        <v>3</v>
      </c>
      <c r="I309" s="58" t="s">
        <v>20</v>
      </c>
      <c r="J309" s="58">
        <v>2022</v>
      </c>
      <c r="K309" s="59">
        <v>44708</v>
      </c>
      <c r="L309" s="55" t="s">
        <v>15</v>
      </c>
      <c r="M309" s="60" t="s">
        <v>29</v>
      </c>
      <c r="N309" s="56">
        <v>12</v>
      </c>
    </row>
    <row r="310" spans="2:14" ht="13.5">
      <c r="B310" s="54" t="s">
        <v>19</v>
      </c>
      <c r="C310" s="54">
        <v>2022</v>
      </c>
      <c r="D310" s="55">
        <v>44671</v>
      </c>
      <c r="E310" s="55" t="s">
        <v>15</v>
      </c>
      <c r="F310" s="56" t="s">
        <v>31</v>
      </c>
      <c r="G310" s="68">
        <v>120</v>
      </c>
      <c r="I310" s="58" t="s">
        <v>20</v>
      </c>
      <c r="J310" s="58">
        <v>2022</v>
      </c>
      <c r="K310" s="59">
        <v>44711</v>
      </c>
      <c r="L310" s="55" t="s">
        <v>15</v>
      </c>
      <c r="M310" s="60" t="s">
        <v>30</v>
      </c>
      <c r="N310" s="56">
        <v>150</v>
      </c>
    </row>
    <row r="311" spans="2:14" ht="13.5" hidden="1">
      <c r="B311" s="54" t="s">
        <v>19</v>
      </c>
      <c r="C311" s="54">
        <v>2022</v>
      </c>
      <c r="D311" s="55">
        <v>44672</v>
      </c>
      <c r="E311" s="55" t="s">
        <v>15</v>
      </c>
      <c r="F311" s="56" t="s">
        <v>30</v>
      </c>
      <c r="G311" s="68">
        <v>49</v>
      </c>
      <c r="I311" s="58" t="s">
        <v>20</v>
      </c>
      <c r="J311" s="58">
        <v>2022</v>
      </c>
      <c r="K311" s="59">
        <v>44711</v>
      </c>
      <c r="L311" s="55" t="s">
        <v>15</v>
      </c>
      <c r="M311" s="60" t="s">
        <v>16</v>
      </c>
      <c r="N311" s="56">
        <v>52</v>
      </c>
    </row>
    <row r="312" spans="2:14" ht="13.5" hidden="1">
      <c r="B312" s="54" t="s">
        <v>19</v>
      </c>
      <c r="C312" s="54">
        <v>2022</v>
      </c>
      <c r="D312" s="55">
        <v>44672</v>
      </c>
      <c r="E312" s="55" t="s">
        <v>15</v>
      </c>
      <c r="F312" s="56" t="s">
        <v>16</v>
      </c>
      <c r="G312" s="68">
        <v>14</v>
      </c>
      <c r="I312" s="58" t="s">
        <v>20</v>
      </c>
      <c r="J312" s="58">
        <v>2022</v>
      </c>
      <c r="K312" s="59">
        <v>44711</v>
      </c>
      <c r="L312" s="55" t="s">
        <v>15</v>
      </c>
      <c r="M312" s="60" t="s">
        <v>29</v>
      </c>
      <c r="N312" s="56">
        <v>7</v>
      </c>
    </row>
    <row r="313" spans="2:14" ht="13.5" hidden="1">
      <c r="B313" s="54" t="s">
        <v>19</v>
      </c>
      <c r="C313" s="54">
        <v>2022</v>
      </c>
      <c r="D313" s="55">
        <v>44672</v>
      </c>
      <c r="E313" s="55" t="s">
        <v>15</v>
      </c>
      <c r="F313" s="56" t="s">
        <v>26</v>
      </c>
      <c r="G313" s="68">
        <v>15</v>
      </c>
      <c r="I313" s="58" t="s">
        <v>20</v>
      </c>
      <c r="J313" s="58">
        <v>2022</v>
      </c>
      <c r="K313" s="59">
        <v>44712</v>
      </c>
      <c r="L313" s="55" t="s">
        <v>15</v>
      </c>
      <c r="M313" s="60" t="s">
        <v>16</v>
      </c>
      <c r="N313" s="56">
        <v>23</v>
      </c>
    </row>
    <row r="314" spans="2:14" ht="13.5" hidden="1">
      <c r="B314" s="54" t="s">
        <v>19</v>
      </c>
      <c r="C314" s="54">
        <v>2022</v>
      </c>
      <c r="D314" s="55">
        <v>44672</v>
      </c>
      <c r="E314" s="55" t="s">
        <v>15</v>
      </c>
      <c r="F314" s="56" t="s">
        <v>29</v>
      </c>
      <c r="G314" s="68">
        <v>25</v>
      </c>
      <c r="I314" s="58" t="s">
        <v>20</v>
      </c>
      <c r="J314" s="58">
        <v>2022</v>
      </c>
      <c r="K314" s="59">
        <v>44712</v>
      </c>
      <c r="L314" s="55" t="s">
        <v>15</v>
      </c>
      <c r="M314" s="60" t="s">
        <v>29</v>
      </c>
      <c r="N314" s="56">
        <v>17</v>
      </c>
    </row>
    <row r="315" spans="2:14" ht="13.5" hidden="1">
      <c r="B315" s="54" t="s">
        <v>19</v>
      </c>
      <c r="C315" s="54">
        <v>2022</v>
      </c>
      <c r="D315" s="55">
        <v>44672</v>
      </c>
      <c r="E315" s="55" t="s">
        <v>15</v>
      </c>
      <c r="F315" s="56" t="s">
        <v>39</v>
      </c>
      <c r="G315" s="68">
        <v>1</v>
      </c>
      <c r="I315" s="58" t="s">
        <v>21</v>
      </c>
      <c r="J315" s="58">
        <v>2022</v>
      </c>
      <c r="K315" s="59">
        <v>44713</v>
      </c>
      <c r="L315" s="55" t="s">
        <v>15</v>
      </c>
      <c r="M315" s="60" t="s">
        <v>30</v>
      </c>
      <c r="N315" s="56">
        <v>74</v>
      </c>
    </row>
    <row r="316" spans="2:14" ht="13.5">
      <c r="B316" s="54" t="s">
        <v>19</v>
      </c>
      <c r="C316" s="54">
        <v>2022</v>
      </c>
      <c r="D316" s="55">
        <v>44672</v>
      </c>
      <c r="E316" s="55" t="s">
        <v>15</v>
      </c>
      <c r="F316" s="56" t="s">
        <v>31</v>
      </c>
      <c r="G316" s="68">
        <v>162</v>
      </c>
      <c r="I316" s="58" t="s">
        <v>21</v>
      </c>
      <c r="J316" s="58">
        <v>2022</v>
      </c>
      <c r="K316" s="59">
        <v>44713</v>
      </c>
      <c r="L316" s="55" t="s">
        <v>15</v>
      </c>
      <c r="M316" s="60" t="s">
        <v>16</v>
      </c>
      <c r="N316" s="56">
        <v>7</v>
      </c>
    </row>
    <row r="317" spans="2:14" ht="13.5" hidden="1">
      <c r="B317" s="54" t="s">
        <v>19</v>
      </c>
      <c r="C317" s="54">
        <v>2022</v>
      </c>
      <c r="D317" s="55">
        <v>44672</v>
      </c>
      <c r="E317" s="55" t="s">
        <v>15</v>
      </c>
      <c r="F317" s="56" t="s">
        <v>41</v>
      </c>
      <c r="G317" s="68">
        <v>1</v>
      </c>
      <c r="I317" s="58" t="s">
        <v>21</v>
      </c>
      <c r="J317" s="58">
        <v>2022</v>
      </c>
      <c r="K317" s="59">
        <v>44713</v>
      </c>
      <c r="L317" s="55" t="s">
        <v>15</v>
      </c>
      <c r="M317" s="60" t="s">
        <v>29</v>
      </c>
      <c r="N317" s="56">
        <v>7</v>
      </c>
    </row>
    <row r="318" spans="2:14" ht="13.5" hidden="1">
      <c r="B318" s="54" t="s">
        <v>19</v>
      </c>
      <c r="C318" s="54">
        <v>2022</v>
      </c>
      <c r="D318" s="55">
        <v>44673</v>
      </c>
      <c r="E318" s="55" t="s">
        <v>15</v>
      </c>
      <c r="F318" s="56" t="s">
        <v>30</v>
      </c>
      <c r="G318" s="68">
        <v>41</v>
      </c>
      <c r="I318" s="58" t="s">
        <v>21</v>
      </c>
      <c r="J318" s="58">
        <v>2022</v>
      </c>
      <c r="K318" s="59">
        <v>44714</v>
      </c>
      <c r="L318" s="55" t="s">
        <v>15</v>
      </c>
      <c r="M318" s="60" t="s">
        <v>16</v>
      </c>
      <c r="N318" s="56">
        <v>14</v>
      </c>
    </row>
    <row r="319" spans="2:14" ht="13.5" hidden="1">
      <c r="B319" s="54" t="s">
        <v>19</v>
      </c>
      <c r="C319" s="54">
        <v>2022</v>
      </c>
      <c r="D319" s="55">
        <v>44673</v>
      </c>
      <c r="E319" s="55" t="s">
        <v>15</v>
      </c>
      <c r="F319" s="56" t="s">
        <v>16</v>
      </c>
      <c r="G319" s="68">
        <v>35</v>
      </c>
      <c r="I319" s="58" t="s">
        <v>21</v>
      </c>
      <c r="J319" s="58">
        <v>2022</v>
      </c>
      <c r="K319" s="59">
        <v>44714</v>
      </c>
      <c r="L319" s="55" t="s">
        <v>15</v>
      </c>
      <c r="M319" s="60" t="s">
        <v>29</v>
      </c>
      <c r="N319" s="56">
        <v>9</v>
      </c>
    </row>
    <row r="320" spans="2:14" ht="13.5" hidden="1">
      <c r="B320" s="54" t="s">
        <v>19</v>
      </c>
      <c r="C320" s="54">
        <v>2022</v>
      </c>
      <c r="D320" s="55">
        <v>44673</v>
      </c>
      <c r="E320" s="55" t="s">
        <v>15</v>
      </c>
      <c r="F320" s="56" t="s">
        <v>26</v>
      </c>
      <c r="G320" s="68">
        <v>26</v>
      </c>
      <c r="I320" s="58" t="s">
        <v>21</v>
      </c>
      <c r="J320" s="58">
        <v>2022</v>
      </c>
      <c r="K320" s="59">
        <v>44715</v>
      </c>
      <c r="L320" s="55" t="s">
        <v>15</v>
      </c>
      <c r="M320" s="60" t="s">
        <v>16</v>
      </c>
      <c r="N320" s="56">
        <v>10</v>
      </c>
    </row>
    <row r="321" spans="2:14" ht="13.5" hidden="1">
      <c r="B321" s="54" t="s">
        <v>19</v>
      </c>
      <c r="C321" s="54">
        <v>2022</v>
      </c>
      <c r="D321" s="55">
        <v>44673</v>
      </c>
      <c r="E321" s="55" t="s">
        <v>15</v>
      </c>
      <c r="F321" s="56" t="s">
        <v>29</v>
      </c>
      <c r="G321" s="68">
        <v>13</v>
      </c>
      <c r="I321" s="58" t="s">
        <v>21</v>
      </c>
      <c r="J321" s="58">
        <v>2022</v>
      </c>
      <c r="K321" s="59">
        <v>44715</v>
      </c>
      <c r="L321" s="55" t="s">
        <v>15</v>
      </c>
      <c r="M321" s="60" t="s">
        <v>29</v>
      </c>
      <c r="N321" s="56">
        <v>4</v>
      </c>
    </row>
    <row r="322" spans="2:14" ht="13.5" hidden="1">
      <c r="B322" s="54" t="s">
        <v>19</v>
      </c>
      <c r="C322" s="54">
        <v>2022</v>
      </c>
      <c r="D322" s="55">
        <v>44673</v>
      </c>
      <c r="E322" s="55" t="s">
        <v>15</v>
      </c>
      <c r="F322" s="56" t="s">
        <v>39</v>
      </c>
      <c r="G322" s="68">
        <v>2</v>
      </c>
      <c r="I322" s="58" t="s">
        <v>21</v>
      </c>
      <c r="J322" s="58">
        <v>2022</v>
      </c>
      <c r="K322" s="69">
        <v>44718</v>
      </c>
      <c r="L322" s="55" t="s">
        <v>15</v>
      </c>
      <c r="M322" s="60" t="s">
        <v>30</v>
      </c>
      <c r="N322" s="56">
        <v>17</v>
      </c>
    </row>
    <row r="323" spans="2:14" ht="13.5">
      <c r="B323" s="54" t="s">
        <v>19</v>
      </c>
      <c r="C323" s="54">
        <v>2022</v>
      </c>
      <c r="D323" s="55">
        <v>44673</v>
      </c>
      <c r="E323" s="55" t="s">
        <v>15</v>
      </c>
      <c r="F323" s="56" t="s">
        <v>31</v>
      </c>
      <c r="G323" s="68">
        <v>19</v>
      </c>
      <c r="I323" s="58" t="s">
        <v>21</v>
      </c>
      <c r="J323" s="58">
        <v>2022</v>
      </c>
      <c r="K323" s="69">
        <v>44718</v>
      </c>
      <c r="L323" s="55" t="s">
        <v>15</v>
      </c>
      <c r="M323" s="60" t="s">
        <v>16</v>
      </c>
      <c r="N323" s="56">
        <v>11</v>
      </c>
    </row>
    <row r="324" spans="2:14" ht="13.5" hidden="1">
      <c r="B324" s="54" t="s">
        <v>19</v>
      </c>
      <c r="C324" s="54">
        <v>2022</v>
      </c>
      <c r="D324" s="55">
        <v>44673</v>
      </c>
      <c r="E324" s="55" t="s">
        <v>15</v>
      </c>
      <c r="F324" s="56" t="s">
        <v>41</v>
      </c>
      <c r="G324" s="68">
        <v>4</v>
      </c>
      <c r="I324" s="58" t="s">
        <v>21</v>
      </c>
      <c r="J324" s="58">
        <v>2022</v>
      </c>
      <c r="K324" s="69">
        <v>44718</v>
      </c>
      <c r="L324" s="55" t="s">
        <v>15</v>
      </c>
      <c r="M324" s="70" t="s">
        <v>29</v>
      </c>
      <c r="N324" s="71">
        <v>32</v>
      </c>
    </row>
    <row r="325" spans="2:14" ht="13.5" hidden="1">
      <c r="B325" s="54" t="s">
        <v>19</v>
      </c>
      <c r="C325" s="54">
        <v>2022</v>
      </c>
      <c r="D325" s="55">
        <v>44676</v>
      </c>
      <c r="E325" s="55" t="s">
        <v>15</v>
      </c>
      <c r="F325" s="56" t="s">
        <v>30</v>
      </c>
      <c r="G325" s="68">
        <v>30</v>
      </c>
      <c r="I325" s="58" t="s">
        <v>21</v>
      </c>
      <c r="J325" s="58">
        <v>2022</v>
      </c>
      <c r="K325" s="72">
        <v>44719</v>
      </c>
      <c r="L325" s="55" t="s">
        <v>15</v>
      </c>
      <c r="M325" s="73" t="s">
        <v>16</v>
      </c>
      <c r="N325" s="74">
        <v>8</v>
      </c>
    </row>
    <row r="326" spans="2:14" ht="13.5" hidden="1">
      <c r="B326" s="54" t="s">
        <v>19</v>
      </c>
      <c r="C326" s="54">
        <v>2022</v>
      </c>
      <c r="D326" s="55">
        <v>44676</v>
      </c>
      <c r="E326" s="55" t="s">
        <v>15</v>
      </c>
      <c r="F326" s="56" t="s">
        <v>16</v>
      </c>
      <c r="G326" s="68">
        <v>31</v>
      </c>
      <c r="I326" s="58" t="s">
        <v>21</v>
      </c>
      <c r="J326" s="58">
        <v>2022</v>
      </c>
      <c r="K326" s="72">
        <v>44719</v>
      </c>
      <c r="L326" s="55" t="s">
        <v>15</v>
      </c>
      <c r="M326" s="70" t="s">
        <v>29</v>
      </c>
      <c r="N326" s="71">
        <v>9</v>
      </c>
    </row>
    <row r="327" spans="2:14" ht="13.5" hidden="1">
      <c r="B327" s="54" t="s">
        <v>19</v>
      </c>
      <c r="C327" s="54">
        <v>2022</v>
      </c>
      <c r="D327" s="55">
        <v>44676</v>
      </c>
      <c r="E327" s="55" t="s">
        <v>15</v>
      </c>
      <c r="F327" s="56" t="s">
        <v>26</v>
      </c>
      <c r="G327" s="68">
        <v>16</v>
      </c>
      <c r="I327" s="58" t="s">
        <v>21</v>
      </c>
      <c r="J327" s="58">
        <v>2022</v>
      </c>
      <c r="K327" s="72">
        <v>44720</v>
      </c>
      <c r="L327" s="55" t="s">
        <v>15</v>
      </c>
      <c r="M327" s="73" t="s">
        <v>34</v>
      </c>
      <c r="N327" s="74">
        <v>22</v>
      </c>
    </row>
    <row r="328" spans="2:14" ht="13.5" hidden="1">
      <c r="B328" s="54" t="s">
        <v>19</v>
      </c>
      <c r="C328" s="54">
        <v>2022</v>
      </c>
      <c r="D328" s="55">
        <v>44676</v>
      </c>
      <c r="E328" s="55" t="s">
        <v>15</v>
      </c>
      <c r="F328" s="56" t="s">
        <v>29</v>
      </c>
      <c r="G328" s="68">
        <v>16</v>
      </c>
      <c r="I328" s="58" t="s">
        <v>21</v>
      </c>
      <c r="J328" s="58">
        <v>2022</v>
      </c>
      <c r="K328" s="72">
        <v>44720</v>
      </c>
      <c r="L328" s="55" t="s">
        <v>15</v>
      </c>
      <c r="M328" s="73" t="s">
        <v>35</v>
      </c>
      <c r="N328" s="74">
        <v>20</v>
      </c>
    </row>
    <row r="329" spans="2:14" ht="27" hidden="1">
      <c r="B329" s="54" t="s">
        <v>19</v>
      </c>
      <c r="C329" s="54">
        <v>2022</v>
      </c>
      <c r="D329" s="55">
        <v>44676</v>
      </c>
      <c r="E329" s="55" t="s">
        <v>15</v>
      </c>
      <c r="F329" s="56" t="s">
        <v>39</v>
      </c>
      <c r="G329" s="68">
        <v>6</v>
      </c>
      <c r="I329" s="58" t="s">
        <v>21</v>
      </c>
      <c r="J329" s="58">
        <v>2022</v>
      </c>
      <c r="K329" s="72">
        <v>44720</v>
      </c>
      <c r="L329" s="55" t="s">
        <v>15</v>
      </c>
      <c r="M329" s="73" t="s">
        <v>36</v>
      </c>
      <c r="N329" s="74">
        <v>16</v>
      </c>
    </row>
    <row r="330" spans="2:14" ht="13.5">
      <c r="B330" s="54" t="s">
        <v>19</v>
      </c>
      <c r="C330" s="54">
        <v>2022</v>
      </c>
      <c r="D330" s="55">
        <v>44676</v>
      </c>
      <c r="E330" s="55" t="s">
        <v>15</v>
      </c>
      <c r="F330" s="56" t="s">
        <v>31</v>
      </c>
      <c r="G330" s="68">
        <v>140</v>
      </c>
      <c r="I330" s="58" t="s">
        <v>21</v>
      </c>
      <c r="J330" s="58">
        <v>2022</v>
      </c>
      <c r="K330" s="72">
        <v>44720</v>
      </c>
      <c r="L330" s="55" t="s">
        <v>15</v>
      </c>
      <c r="M330" s="73" t="s">
        <v>37</v>
      </c>
      <c r="N330" s="74">
        <v>8</v>
      </c>
    </row>
    <row r="331" spans="2:14" ht="13.5" hidden="1">
      <c r="B331" s="54" t="s">
        <v>19</v>
      </c>
      <c r="C331" s="54">
        <v>2022</v>
      </c>
      <c r="D331" s="55">
        <v>44676</v>
      </c>
      <c r="E331" s="55" t="s">
        <v>15</v>
      </c>
      <c r="F331" s="56" t="s">
        <v>41</v>
      </c>
      <c r="G331" s="68">
        <v>1</v>
      </c>
      <c r="I331" s="58" t="s">
        <v>21</v>
      </c>
      <c r="J331" s="58">
        <v>2022</v>
      </c>
      <c r="K331" s="72">
        <v>44720</v>
      </c>
      <c r="L331" s="55" t="s">
        <v>15</v>
      </c>
      <c r="M331" s="73" t="s">
        <v>16</v>
      </c>
      <c r="N331" s="74">
        <v>21</v>
      </c>
    </row>
    <row r="332" spans="2:14" ht="40.5" hidden="1">
      <c r="B332" s="54" t="s">
        <v>19</v>
      </c>
      <c r="C332" s="54">
        <v>2022</v>
      </c>
      <c r="D332" s="55">
        <v>44677</v>
      </c>
      <c r="E332" s="55" t="s">
        <v>15</v>
      </c>
      <c r="F332" s="56" t="s">
        <v>30</v>
      </c>
      <c r="G332" s="68">
        <v>47</v>
      </c>
      <c r="I332" s="58" t="s">
        <v>21</v>
      </c>
      <c r="J332" s="58">
        <v>2022</v>
      </c>
      <c r="K332" s="72">
        <v>44720</v>
      </c>
      <c r="L332" s="55" t="s">
        <v>15</v>
      </c>
      <c r="M332" s="73" t="s">
        <v>45</v>
      </c>
      <c r="N332" s="74">
        <v>7</v>
      </c>
    </row>
    <row r="333" spans="2:14" ht="13.5" hidden="1">
      <c r="B333" s="54" t="s">
        <v>19</v>
      </c>
      <c r="C333" s="54">
        <v>2022</v>
      </c>
      <c r="D333" s="55">
        <v>44677</v>
      </c>
      <c r="E333" s="55" t="s">
        <v>15</v>
      </c>
      <c r="F333" s="56" t="s">
        <v>16</v>
      </c>
      <c r="G333" s="68">
        <v>31</v>
      </c>
      <c r="I333" s="58" t="s">
        <v>21</v>
      </c>
      <c r="J333" s="58">
        <v>2022</v>
      </c>
      <c r="K333" s="72">
        <v>44720</v>
      </c>
      <c r="L333" s="55" t="s">
        <v>15</v>
      </c>
      <c r="M333" s="73" t="s">
        <v>29</v>
      </c>
      <c r="N333" s="74">
        <v>8</v>
      </c>
    </row>
    <row r="334" spans="2:14" ht="27" hidden="1">
      <c r="B334" s="54" t="s">
        <v>19</v>
      </c>
      <c r="C334" s="54">
        <v>2022</v>
      </c>
      <c r="D334" s="55">
        <v>44677</v>
      </c>
      <c r="E334" s="55" t="s">
        <v>15</v>
      </c>
      <c r="F334" s="56" t="s">
        <v>26</v>
      </c>
      <c r="G334" s="68">
        <v>13</v>
      </c>
      <c r="I334" s="58" t="s">
        <v>21</v>
      </c>
      <c r="J334" s="58">
        <v>2022</v>
      </c>
      <c r="K334" s="72">
        <v>44720</v>
      </c>
      <c r="L334" s="55" t="s">
        <v>15</v>
      </c>
      <c r="M334" s="70" t="s">
        <v>33</v>
      </c>
      <c r="N334" s="71">
        <v>6</v>
      </c>
    </row>
    <row r="335" spans="2:14" ht="13.5" hidden="1">
      <c r="B335" s="54" t="s">
        <v>19</v>
      </c>
      <c r="C335" s="54">
        <v>2022</v>
      </c>
      <c r="D335" s="55">
        <v>44677</v>
      </c>
      <c r="E335" s="55" t="s">
        <v>15</v>
      </c>
      <c r="F335" s="56" t="s">
        <v>29</v>
      </c>
      <c r="G335" s="68">
        <v>2</v>
      </c>
      <c r="I335" s="58" t="s">
        <v>21</v>
      </c>
      <c r="J335" s="58">
        <v>2022</v>
      </c>
      <c r="K335" s="72">
        <v>44721</v>
      </c>
      <c r="L335" s="55" t="s">
        <v>15</v>
      </c>
      <c r="M335" s="73" t="s">
        <v>34</v>
      </c>
      <c r="N335" s="74">
        <v>15</v>
      </c>
    </row>
    <row r="336" spans="2:14" ht="13.5" hidden="1">
      <c r="B336" s="54" t="s">
        <v>19</v>
      </c>
      <c r="C336" s="54">
        <v>2022</v>
      </c>
      <c r="D336" s="55">
        <v>44677</v>
      </c>
      <c r="E336" s="55" t="s">
        <v>15</v>
      </c>
      <c r="F336" s="56" t="s">
        <v>39</v>
      </c>
      <c r="G336" s="68">
        <v>1</v>
      </c>
      <c r="I336" s="58" t="s">
        <v>21</v>
      </c>
      <c r="J336" s="58">
        <v>2022</v>
      </c>
      <c r="K336" s="72">
        <v>44721</v>
      </c>
      <c r="L336" s="55" t="s">
        <v>15</v>
      </c>
      <c r="M336" s="73" t="s">
        <v>35</v>
      </c>
      <c r="N336" s="74">
        <v>16</v>
      </c>
    </row>
    <row r="337" spans="2:14" ht="27">
      <c r="B337" s="54" t="s">
        <v>19</v>
      </c>
      <c r="C337" s="54">
        <v>2022</v>
      </c>
      <c r="D337" s="55">
        <v>44677</v>
      </c>
      <c r="E337" s="55" t="s">
        <v>15</v>
      </c>
      <c r="F337" s="56" t="s">
        <v>31</v>
      </c>
      <c r="G337" s="68">
        <v>132</v>
      </c>
      <c r="I337" s="58" t="s">
        <v>21</v>
      </c>
      <c r="J337" s="58">
        <v>2022</v>
      </c>
      <c r="K337" s="72">
        <v>44721</v>
      </c>
      <c r="L337" s="55" t="s">
        <v>15</v>
      </c>
      <c r="M337" s="73" t="s">
        <v>36</v>
      </c>
      <c r="N337" s="74">
        <v>8</v>
      </c>
    </row>
    <row r="338" spans="2:14" ht="13.5" hidden="1">
      <c r="B338" s="54" t="s">
        <v>19</v>
      </c>
      <c r="C338" s="54">
        <v>2022</v>
      </c>
      <c r="D338" s="55">
        <v>44678</v>
      </c>
      <c r="E338" s="55" t="s">
        <v>15</v>
      </c>
      <c r="F338" s="56" t="s">
        <v>30</v>
      </c>
      <c r="G338" s="68">
        <v>37</v>
      </c>
      <c r="I338" s="58" t="s">
        <v>21</v>
      </c>
      <c r="J338" s="58">
        <v>2022</v>
      </c>
      <c r="K338" s="72">
        <v>44721</v>
      </c>
      <c r="L338" s="55" t="s">
        <v>15</v>
      </c>
      <c r="M338" s="73" t="s">
        <v>37</v>
      </c>
      <c r="N338" s="74">
        <v>7</v>
      </c>
    </row>
    <row r="339" spans="2:14" ht="13.5" hidden="1">
      <c r="B339" s="54" t="s">
        <v>19</v>
      </c>
      <c r="C339" s="54">
        <v>2022</v>
      </c>
      <c r="D339" s="55">
        <v>44678</v>
      </c>
      <c r="E339" s="55" t="s">
        <v>15</v>
      </c>
      <c r="F339" s="56" t="s">
        <v>16</v>
      </c>
      <c r="G339" s="68">
        <v>22</v>
      </c>
      <c r="I339" s="58" t="s">
        <v>21</v>
      </c>
      <c r="J339" s="58">
        <v>2022</v>
      </c>
      <c r="K339" s="72">
        <v>44721</v>
      </c>
      <c r="L339" s="55" t="s">
        <v>15</v>
      </c>
      <c r="M339" s="73" t="s">
        <v>30</v>
      </c>
      <c r="N339" s="74">
        <v>44</v>
      </c>
    </row>
    <row r="340" spans="2:14" ht="13.5" hidden="1">
      <c r="B340" s="54" t="s">
        <v>19</v>
      </c>
      <c r="C340" s="54">
        <v>2022</v>
      </c>
      <c r="D340" s="55">
        <v>44678</v>
      </c>
      <c r="E340" s="55" t="s">
        <v>15</v>
      </c>
      <c r="F340" s="56" t="s">
        <v>26</v>
      </c>
      <c r="G340" s="68">
        <v>18</v>
      </c>
      <c r="I340" s="58" t="s">
        <v>21</v>
      </c>
      <c r="J340" s="58">
        <v>2022</v>
      </c>
      <c r="K340" s="72">
        <v>44721</v>
      </c>
      <c r="L340" s="55" t="s">
        <v>15</v>
      </c>
      <c r="M340" s="73" t="s">
        <v>16</v>
      </c>
      <c r="N340" s="74">
        <v>16</v>
      </c>
    </row>
    <row r="341" spans="2:14" ht="40.5" hidden="1">
      <c r="B341" s="54" t="s">
        <v>19</v>
      </c>
      <c r="C341" s="54">
        <v>2022</v>
      </c>
      <c r="D341" s="55">
        <v>44678</v>
      </c>
      <c r="E341" s="55" t="s">
        <v>15</v>
      </c>
      <c r="F341" s="56" t="s">
        <v>29</v>
      </c>
      <c r="G341" s="68">
        <v>35</v>
      </c>
      <c r="I341" s="58" t="s">
        <v>21</v>
      </c>
      <c r="J341" s="58">
        <v>2022</v>
      </c>
      <c r="K341" s="72">
        <v>44721</v>
      </c>
      <c r="L341" s="55" t="s">
        <v>15</v>
      </c>
      <c r="M341" s="73" t="s">
        <v>45</v>
      </c>
      <c r="N341" s="74">
        <v>28</v>
      </c>
    </row>
    <row r="342" spans="2:14" ht="13.5" hidden="1">
      <c r="B342" s="54" t="s">
        <v>19</v>
      </c>
      <c r="C342" s="54">
        <v>2022</v>
      </c>
      <c r="D342" s="55">
        <v>44678</v>
      </c>
      <c r="E342" s="55" t="s">
        <v>15</v>
      </c>
      <c r="F342" s="56" t="s">
        <v>39</v>
      </c>
      <c r="G342" s="68">
        <v>1</v>
      </c>
      <c r="I342" s="58" t="s">
        <v>21</v>
      </c>
      <c r="J342" s="58">
        <v>2022</v>
      </c>
      <c r="K342" s="72">
        <v>44721</v>
      </c>
      <c r="L342" s="55" t="s">
        <v>15</v>
      </c>
      <c r="M342" s="73" t="s">
        <v>29</v>
      </c>
      <c r="N342" s="74">
        <v>4</v>
      </c>
    </row>
    <row r="343" spans="2:14" ht="13.5">
      <c r="B343" s="54" t="s">
        <v>19</v>
      </c>
      <c r="C343" s="54">
        <v>2022</v>
      </c>
      <c r="D343" s="55">
        <v>44678</v>
      </c>
      <c r="E343" s="55" t="s">
        <v>15</v>
      </c>
      <c r="F343" s="56" t="s">
        <v>31</v>
      </c>
      <c r="G343" s="68">
        <v>50</v>
      </c>
      <c r="I343" s="58" t="s">
        <v>21</v>
      </c>
      <c r="J343" s="58">
        <v>2022</v>
      </c>
      <c r="K343" s="72">
        <v>44722</v>
      </c>
      <c r="L343" s="55" t="s">
        <v>15</v>
      </c>
      <c r="M343" s="73" t="s">
        <v>34</v>
      </c>
      <c r="N343" s="74">
        <v>5</v>
      </c>
    </row>
    <row r="344" spans="2:14" ht="13.5" hidden="1">
      <c r="B344" s="54" t="s">
        <v>19</v>
      </c>
      <c r="C344" s="54">
        <v>2022</v>
      </c>
      <c r="D344" s="55">
        <v>44678</v>
      </c>
      <c r="E344" s="55" t="s">
        <v>15</v>
      </c>
      <c r="F344" s="56" t="s">
        <v>41</v>
      </c>
      <c r="G344" s="68">
        <v>2</v>
      </c>
      <c r="I344" s="58" t="s">
        <v>21</v>
      </c>
      <c r="J344" s="58">
        <v>2022</v>
      </c>
      <c r="K344" s="72">
        <v>44722</v>
      </c>
      <c r="L344" s="55" t="s">
        <v>15</v>
      </c>
      <c r="M344" s="73" t="s">
        <v>35</v>
      </c>
      <c r="N344" s="74">
        <v>7</v>
      </c>
    </row>
    <row r="345" spans="2:14" ht="13.5" hidden="1">
      <c r="B345" s="54" t="s">
        <v>19</v>
      </c>
      <c r="C345" s="54">
        <v>2022</v>
      </c>
      <c r="D345" s="55">
        <v>44679</v>
      </c>
      <c r="E345" s="55" t="s">
        <v>15</v>
      </c>
      <c r="F345" s="56" t="s">
        <v>30</v>
      </c>
      <c r="G345" s="68">
        <v>84</v>
      </c>
      <c r="I345" s="58" t="s">
        <v>21</v>
      </c>
      <c r="J345" s="58">
        <v>2022</v>
      </c>
      <c r="K345" s="72">
        <v>44722</v>
      </c>
      <c r="L345" s="55" t="s">
        <v>15</v>
      </c>
      <c r="M345" s="73" t="s">
        <v>16</v>
      </c>
      <c r="N345" s="74">
        <v>32</v>
      </c>
    </row>
    <row r="346" spans="2:14" ht="13.5" hidden="1">
      <c r="B346" s="54" t="s">
        <v>19</v>
      </c>
      <c r="C346" s="54">
        <v>2022</v>
      </c>
      <c r="D346" s="55">
        <v>44679</v>
      </c>
      <c r="E346" s="55" t="s">
        <v>15</v>
      </c>
      <c r="F346" s="56" t="s">
        <v>16</v>
      </c>
      <c r="G346" s="68">
        <v>33</v>
      </c>
      <c r="I346" s="58" t="s">
        <v>21</v>
      </c>
      <c r="J346" s="58">
        <v>2022</v>
      </c>
      <c r="K346" s="72">
        <v>44722</v>
      </c>
      <c r="L346" s="55" t="s">
        <v>15</v>
      </c>
      <c r="M346" s="73" t="s">
        <v>29</v>
      </c>
      <c r="N346" s="74">
        <v>8</v>
      </c>
    </row>
    <row r="347" spans="2:14" ht="13.5" hidden="1">
      <c r="B347" s="54" t="s">
        <v>19</v>
      </c>
      <c r="C347" s="54">
        <v>2022</v>
      </c>
      <c r="D347" s="55">
        <v>44679</v>
      </c>
      <c r="E347" s="55" t="s">
        <v>15</v>
      </c>
      <c r="F347" s="56" t="s">
        <v>26</v>
      </c>
      <c r="G347" s="68">
        <v>15</v>
      </c>
      <c r="I347" s="58" t="s">
        <v>21</v>
      </c>
      <c r="J347" s="58">
        <v>2022</v>
      </c>
      <c r="K347" s="72">
        <v>44725</v>
      </c>
      <c r="L347" s="55" t="s">
        <v>15</v>
      </c>
      <c r="M347" s="73" t="s">
        <v>16</v>
      </c>
      <c r="N347" s="74">
        <v>14</v>
      </c>
    </row>
    <row r="348" spans="2:14" ht="13.5" hidden="1">
      <c r="B348" s="54" t="s">
        <v>19</v>
      </c>
      <c r="C348" s="54">
        <v>2022</v>
      </c>
      <c r="D348" s="55">
        <v>44679</v>
      </c>
      <c r="E348" s="55" t="s">
        <v>15</v>
      </c>
      <c r="F348" s="56" t="s">
        <v>29</v>
      </c>
      <c r="G348" s="68">
        <v>12</v>
      </c>
      <c r="I348" s="58" t="s">
        <v>21</v>
      </c>
      <c r="J348" s="58">
        <v>2022</v>
      </c>
      <c r="K348" s="72">
        <v>44725</v>
      </c>
      <c r="L348" s="55" t="s">
        <v>15</v>
      </c>
      <c r="M348" s="73" t="s">
        <v>29</v>
      </c>
      <c r="N348" s="74">
        <v>14</v>
      </c>
    </row>
    <row r="349" spans="2:14" ht="13.5" hidden="1">
      <c r="B349" s="54" t="s">
        <v>19</v>
      </c>
      <c r="C349" s="54">
        <v>2022</v>
      </c>
      <c r="D349" s="55">
        <v>44679</v>
      </c>
      <c r="E349" s="55" t="s">
        <v>15</v>
      </c>
      <c r="F349" s="56" t="s">
        <v>39</v>
      </c>
      <c r="G349" s="68">
        <v>1</v>
      </c>
      <c r="I349" s="58" t="s">
        <v>21</v>
      </c>
      <c r="J349" s="58">
        <v>2022</v>
      </c>
      <c r="K349" s="72">
        <v>44726</v>
      </c>
      <c r="L349" s="55" t="s">
        <v>15</v>
      </c>
      <c r="M349" s="73" t="s">
        <v>30</v>
      </c>
      <c r="N349" s="74">
        <v>35</v>
      </c>
    </row>
    <row r="350" spans="2:14" ht="13.5">
      <c r="B350" s="54" t="s">
        <v>19</v>
      </c>
      <c r="C350" s="54">
        <v>2022</v>
      </c>
      <c r="D350" s="55">
        <v>44679</v>
      </c>
      <c r="E350" s="55" t="s">
        <v>15</v>
      </c>
      <c r="F350" s="56" t="s">
        <v>31</v>
      </c>
      <c r="G350" s="68">
        <v>186</v>
      </c>
      <c r="I350" s="58" t="s">
        <v>21</v>
      </c>
      <c r="J350" s="58">
        <v>2022</v>
      </c>
      <c r="K350" s="72">
        <v>44726</v>
      </c>
      <c r="L350" s="55" t="s">
        <v>15</v>
      </c>
      <c r="M350" s="73" t="s">
        <v>16</v>
      </c>
      <c r="N350" s="74">
        <v>10</v>
      </c>
    </row>
    <row r="351" spans="2:14" ht="13.5" hidden="1">
      <c r="B351" s="54" t="s">
        <v>19</v>
      </c>
      <c r="C351" s="54">
        <v>2022</v>
      </c>
      <c r="D351" s="55">
        <v>44679</v>
      </c>
      <c r="E351" s="55" t="s">
        <v>15</v>
      </c>
      <c r="F351" s="56" t="s">
        <v>41</v>
      </c>
      <c r="G351" s="68">
        <v>21</v>
      </c>
      <c r="I351" s="58" t="s">
        <v>21</v>
      </c>
      <c r="J351" s="58">
        <v>2022</v>
      </c>
      <c r="K351" s="72">
        <v>44726</v>
      </c>
      <c r="L351" s="55" t="s">
        <v>15</v>
      </c>
      <c r="M351" s="73" t="s">
        <v>29</v>
      </c>
      <c r="N351" s="74">
        <v>15</v>
      </c>
    </row>
    <row r="352" spans="2:14" ht="13.5" hidden="1">
      <c r="B352" s="54" t="s">
        <v>19</v>
      </c>
      <c r="C352" s="54">
        <v>2022</v>
      </c>
      <c r="D352" s="55">
        <v>44680</v>
      </c>
      <c r="E352" s="55" t="s">
        <v>15</v>
      </c>
      <c r="F352" s="56" t="s">
        <v>30</v>
      </c>
      <c r="G352" s="68">
        <v>40</v>
      </c>
      <c r="I352" s="58" t="s">
        <v>21</v>
      </c>
      <c r="J352" s="58">
        <v>2022</v>
      </c>
      <c r="K352" s="72">
        <v>44727</v>
      </c>
      <c r="L352" s="55" t="s">
        <v>15</v>
      </c>
      <c r="M352" s="73" t="s">
        <v>16</v>
      </c>
      <c r="N352" s="74">
        <v>3</v>
      </c>
    </row>
    <row r="353" spans="2:26" ht="13.5" hidden="1">
      <c r="B353" s="54" t="s">
        <v>19</v>
      </c>
      <c r="C353" s="54">
        <v>2022</v>
      </c>
      <c r="D353" s="55">
        <v>44680</v>
      </c>
      <c r="E353" s="55" t="s">
        <v>15</v>
      </c>
      <c r="F353" s="56" t="s">
        <v>16</v>
      </c>
      <c r="G353" s="68">
        <v>33</v>
      </c>
      <c r="I353" s="58" t="s">
        <v>21</v>
      </c>
      <c r="J353" s="58">
        <v>2022</v>
      </c>
      <c r="K353" s="72">
        <v>44727</v>
      </c>
      <c r="L353" s="55" t="s">
        <v>15</v>
      </c>
      <c r="M353" s="73" t="s">
        <v>29</v>
      </c>
      <c r="N353" s="74">
        <v>33</v>
      </c>
    </row>
    <row r="354" spans="2:26" ht="13.5" hidden="1">
      <c r="B354" s="54" t="s">
        <v>19</v>
      </c>
      <c r="C354" s="54">
        <v>2022</v>
      </c>
      <c r="D354" s="55">
        <v>44680</v>
      </c>
      <c r="E354" s="55" t="s">
        <v>15</v>
      </c>
      <c r="F354" s="56" t="s">
        <v>26</v>
      </c>
      <c r="G354" s="68">
        <v>25</v>
      </c>
      <c r="I354" s="58" t="s">
        <v>21</v>
      </c>
      <c r="J354" s="58">
        <v>2022</v>
      </c>
      <c r="K354" s="72">
        <v>44728</v>
      </c>
      <c r="L354" s="55" t="s">
        <v>15</v>
      </c>
      <c r="M354" s="73" t="s">
        <v>16</v>
      </c>
      <c r="N354" s="74">
        <v>24</v>
      </c>
    </row>
    <row r="355" spans="2:26" ht="13.5" hidden="1">
      <c r="B355" s="54" t="s">
        <v>19</v>
      </c>
      <c r="C355" s="54">
        <v>2022</v>
      </c>
      <c r="D355" s="55">
        <v>44680</v>
      </c>
      <c r="E355" s="55" t="s">
        <v>15</v>
      </c>
      <c r="F355" s="56" t="s">
        <v>29</v>
      </c>
      <c r="G355" s="68">
        <v>28</v>
      </c>
      <c r="I355" s="58" t="s">
        <v>21</v>
      </c>
      <c r="J355" s="58">
        <v>2022</v>
      </c>
      <c r="K355" s="72">
        <v>44728</v>
      </c>
      <c r="L355" s="55" t="s">
        <v>15</v>
      </c>
      <c r="M355" s="73" t="s">
        <v>29</v>
      </c>
      <c r="N355" s="74">
        <v>8</v>
      </c>
    </row>
    <row r="356" spans="2:26" ht="13.5" hidden="1">
      <c r="B356" s="54" t="s">
        <v>19</v>
      </c>
      <c r="C356" s="54">
        <v>2022</v>
      </c>
      <c r="D356" s="55">
        <v>44680</v>
      </c>
      <c r="E356" s="55" t="s">
        <v>15</v>
      </c>
      <c r="F356" s="56" t="s">
        <v>39</v>
      </c>
      <c r="G356" s="68">
        <v>5</v>
      </c>
      <c r="I356" s="58" t="s">
        <v>21</v>
      </c>
      <c r="J356" s="58">
        <v>2022</v>
      </c>
      <c r="K356" s="72">
        <v>44729</v>
      </c>
      <c r="L356" s="55" t="s">
        <v>15</v>
      </c>
      <c r="M356" s="73" t="s">
        <v>34</v>
      </c>
      <c r="N356" s="75">
        <v>5</v>
      </c>
    </row>
    <row r="357" spans="2:26" ht="13.5">
      <c r="B357" s="54" t="s">
        <v>19</v>
      </c>
      <c r="C357" s="54">
        <v>2022</v>
      </c>
      <c r="D357" s="55">
        <v>44680</v>
      </c>
      <c r="E357" s="55" t="s">
        <v>15</v>
      </c>
      <c r="F357" s="56" t="s">
        <v>31</v>
      </c>
      <c r="G357" s="68">
        <v>11</v>
      </c>
      <c r="I357" s="58" t="s">
        <v>21</v>
      </c>
      <c r="J357" s="58">
        <v>2022</v>
      </c>
      <c r="K357" s="72">
        <v>44729</v>
      </c>
      <c r="L357" s="55" t="s">
        <v>15</v>
      </c>
      <c r="M357" s="73" t="s">
        <v>35</v>
      </c>
      <c r="N357" s="75">
        <v>11</v>
      </c>
      <c r="P357" s="27">
        <v>5</v>
      </c>
      <c r="Q357" s="27">
        <v>11</v>
      </c>
      <c r="R357" s="27">
        <v>8</v>
      </c>
      <c r="S357" s="27">
        <v>7</v>
      </c>
      <c r="V357" s="27">
        <v>47</v>
      </c>
      <c r="W357" s="27">
        <v>36</v>
      </c>
      <c r="X357" s="27">
        <v>8</v>
      </c>
      <c r="Y357" s="27">
        <v>24</v>
      </c>
    </row>
    <row r="358" spans="2:26" ht="27" hidden="1">
      <c r="B358" s="54" t="s">
        <v>19</v>
      </c>
      <c r="C358" s="54">
        <v>2022</v>
      </c>
      <c r="D358" s="55">
        <v>44680</v>
      </c>
      <c r="E358" s="55" t="s">
        <v>15</v>
      </c>
      <c r="F358" s="56" t="s">
        <v>41</v>
      </c>
      <c r="G358" s="68">
        <v>8</v>
      </c>
      <c r="I358" s="58" t="s">
        <v>21</v>
      </c>
      <c r="J358" s="58">
        <v>2022</v>
      </c>
      <c r="K358" s="72">
        <v>44729</v>
      </c>
      <c r="L358" s="55" t="s">
        <v>15</v>
      </c>
      <c r="M358" s="73" t="s">
        <v>36</v>
      </c>
      <c r="N358" s="75">
        <v>8</v>
      </c>
      <c r="P358" s="27">
        <v>10</v>
      </c>
      <c r="Q358" s="27">
        <v>6</v>
      </c>
      <c r="R358" s="27">
        <v>7</v>
      </c>
      <c r="V358" s="27">
        <v>0</v>
      </c>
      <c r="W358" s="27">
        <v>15</v>
      </c>
      <c r="Y358" s="27">
        <v>4</v>
      </c>
      <c r="Z358" s="27">
        <v>8</v>
      </c>
    </row>
    <row r="359" spans="2:26" ht="13.5" hidden="1">
      <c r="B359" s="54" t="s">
        <v>20</v>
      </c>
      <c r="C359" s="54">
        <v>2022</v>
      </c>
      <c r="D359" s="55">
        <v>44683</v>
      </c>
      <c r="E359" s="55" t="s">
        <v>15</v>
      </c>
      <c r="F359" s="56" t="s">
        <v>30</v>
      </c>
      <c r="G359" s="68">
        <v>53</v>
      </c>
      <c r="I359" s="58" t="s">
        <v>21</v>
      </c>
      <c r="J359" s="58">
        <v>2022</v>
      </c>
      <c r="K359" s="72">
        <v>44729</v>
      </c>
      <c r="L359" s="55" t="s">
        <v>15</v>
      </c>
      <c r="M359" s="73" t="s">
        <v>37</v>
      </c>
      <c r="N359" s="75">
        <v>7</v>
      </c>
    </row>
    <row r="360" spans="2:26" ht="13.5" hidden="1">
      <c r="B360" s="54" t="s">
        <v>20</v>
      </c>
      <c r="C360" s="54">
        <v>2022</v>
      </c>
      <c r="D360" s="55">
        <v>44683</v>
      </c>
      <c r="E360" s="55" t="s">
        <v>15</v>
      </c>
      <c r="F360" s="56" t="s">
        <v>16</v>
      </c>
      <c r="G360" s="68">
        <v>19</v>
      </c>
      <c r="I360" s="58" t="s">
        <v>21</v>
      </c>
      <c r="J360" s="58">
        <v>2022</v>
      </c>
      <c r="K360" s="72">
        <v>44729</v>
      </c>
      <c r="L360" s="55" t="s">
        <v>15</v>
      </c>
      <c r="M360" s="73" t="s">
        <v>30</v>
      </c>
      <c r="N360" s="75">
        <v>47</v>
      </c>
    </row>
    <row r="361" spans="2:26" ht="13.5" hidden="1">
      <c r="B361" s="54" t="s">
        <v>20</v>
      </c>
      <c r="C361" s="54">
        <v>2022</v>
      </c>
      <c r="D361" s="55">
        <v>44683</v>
      </c>
      <c r="E361" s="55" t="s">
        <v>15</v>
      </c>
      <c r="F361" s="56" t="s">
        <v>26</v>
      </c>
      <c r="G361" s="68">
        <v>21</v>
      </c>
      <c r="I361" s="58" t="s">
        <v>21</v>
      </c>
      <c r="J361" s="58">
        <v>2022</v>
      </c>
      <c r="K361" s="72">
        <v>44729</v>
      </c>
      <c r="L361" s="55" t="s">
        <v>15</v>
      </c>
      <c r="M361" s="73" t="s">
        <v>16</v>
      </c>
      <c r="N361" s="75">
        <v>36</v>
      </c>
    </row>
    <row r="362" spans="2:26" ht="40.5" hidden="1">
      <c r="B362" s="54" t="s">
        <v>20</v>
      </c>
      <c r="C362" s="54">
        <v>2022</v>
      </c>
      <c r="D362" s="55">
        <v>44683</v>
      </c>
      <c r="E362" s="55" t="s">
        <v>15</v>
      </c>
      <c r="F362" s="56" t="s">
        <v>29</v>
      </c>
      <c r="G362" s="68">
        <v>30</v>
      </c>
      <c r="I362" s="58" t="s">
        <v>21</v>
      </c>
      <c r="J362" s="58">
        <v>2022</v>
      </c>
      <c r="K362" s="72">
        <v>44729</v>
      </c>
      <c r="L362" s="55" t="s">
        <v>15</v>
      </c>
      <c r="M362" s="73" t="s">
        <v>45</v>
      </c>
      <c r="N362" s="75">
        <v>8</v>
      </c>
    </row>
    <row r="363" spans="2:26" ht="13.5" hidden="1">
      <c r="B363" s="54" t="s">
        <v>20</v>
      </c>
      <c r="C363" s="54">
        <v>2022</v>
      </c>
      <c r="D363" s="55">
        <v>44683</v>
      </c>
      <c r="E363" s="55" t="s">
        <v>15</v>
      </c>
      <c r="F363" s="56" t="s">
        <v>39</v>
      </c>
      <c r="G363" s="68">
        <v>3</v>
      </c>
      <c r="I363" s="58" t="s">
        <v>21</v>
      </c>
      <c r="J363" s="58">
        <v>2022</v>
      </c>
      <c r="K363" s="72">
        <v>44729</v>
      </c>
      <c r="L363" s="55" t="s">
        <v>15</v>
      </c>
      <c r="M363" s="73" t="s">
        <v>29</v>
      </c>
      <c r="N363" s="75">
        <v>24</v>
      </c>
    </row>
    <row r="364" spans="2:26" ht="13.5">
      <c r="B364" s="54" t="s">
        <v>20</v>
      </c>
      <c r="C364" s="54">
        <v>2022</v>
      </c>
      <c r="D364" s="55">
        <v>44683</v>
      </c>
      <c r="E364" s="55" t="s">
        <v>15</v>
      </c>
      <c r="F364" s="56" t="s">
        <v>31</v>
      </c>
      <c r="G364" s="68">
        <v>74</v>
      </c>
      <c r="I364" s="58" t="s">
        <v>21</v>
      </c>
      <c r="J364" s="58">
        <v>2022</v>
      </c>
      <c r="K364" s="72">
        <v>44732</v>
      </c>
      <c r="L364" s="55" t="s">
        <v>15</v>
      </c>
      <c r="M364" s="73" t="s">
        <v>34</v>
      </c>
      <c r="N364" s="75">
        <v>10</v>
      </c>
    </row>
    <row r="365" spans="2:26" ht="13.5" hidden="1">
      <c r="B365" s="54" t="s">
        <v>20</v>
      </c>
      <c r="C365" s="54">
        <v>2022</v>
      </c>
      <c r="D365" s="55">
        <v>44684</v>
      </c>
      <c r="E365" s="55" t="s">
        <v>15</v>
      </c>
      <c r="F365" s="56" t="s">
        <v>30</v>
      </c>
      <c r="G365" s="68">
        <v>20</v>
      </c>
      <c r="I365" s="58" t="s">
        <v>21</v>
      </c>
      <c r="J365" s="58">
        <v>2022</v>
      </c>
      <c r="K365" s="72">
        <v>44732</v>
      </c>
      <c r="L365" s="55" t="s">
        <v>15</v>
      </c>
      <c r="M365" s="73" t="s">
        <v>35</v>
      </c>
      <c r="N365" s="75">
        <v>6</v>
      </c>
    </row>
    <row r="366" spans="2:26" ht="27" hidden="1">
      <c r="B366" s="54" t="s">
        <v>20</v>
      </c>
      <c r="C366" s="54">
        <v>2022</v>
      </c>
      <c r="D366" s="55">
        <v>44684</v>
      </c>
      <c r="E366" s="55" t="s">
        <v>15</v>
      </c>
      <c r="F366" s="56" t="s">
        <v>16</v>
      </c>
      <c r="G366" s="68">
        <v>4</v>
      </c>
      <c r="I366" s="58" t="s">
        <v>21</v>
      </c>
      <c r="J366" s="58">
        <v>2022</v>
      </c>
      <c r="K366" s="72">
        <v>44732</v>
      </c>
      <c r="L366" s="55" t="s">
        <v>15</v>
      </c>
      <c r="M366" s="73" t="s">
        <v>36</v>
      </c>
      <c r="N366" s="75">
        <v>7</v>
      </c>
    </row>
    <row r="367" spans="2:26" ht="13.5" hidden="1">
      <c r="B367" s="54" t="s">
        <v>20</v>
      </c>
      <c r="C367" s="54">
        <v>2022</v>
      </c>
      <c r="D367" s="55">
        <v>44684</v>
      </c>
      <c r="E367" s="55" t="s">
        <v>15</v>
      </c>
      <c r="F367" s="56" t="s">
        <v>26</v>
      </c>
      <c r="G367" s="68">
        <v>16</v>
      </c>
      <c r="I367" s="58" t="s">
        <v>21</v>
      </c>
      <c r="J367" s="58">
        <v>2022</v>
      </c>
      <c r="K367" s="72">
        <v>44732</v>
      </c>
      <c r="L367" s="55" t="s">
        <v>15</v>
      </c>
      <c r="M367" s="73" t="s">
        <v>16</v>
      </c>
      <c r="N367" s="75">
        <v>15</v>
      </c>
    </row>
    <row r="368" spans="2:26" ht="13.5" hidden="1">
      <c r="B368" s="54" t="s">
        <v>20</v>
      </c>
      <c r="C368" s="54">
        <v>2022</v>
      </c>
      <c r="D368" s="55">
        <v>44684</v>
      </c>
      <c r="E368" s="55" t="s">
        <v>15</v>
      </c>
      <c r="F368" s="56" t="s">
        <v>29</v>
      </c>
      <c r="G368" s="68">
        <v>8</v>
      </c>
      <c r="I368" s="58" t="s">
        <v>21</v>
      </c>
      <c r="J368" s="58">
        <v>2022</v>
      </c>
      <c r="K368" s="72">
        <v>44732</v>
      </c>
      <c r="L368" s="55" t="s">
        <v>15</v>
      </c>
      <c r="M368" s="73" t="s">
        <v>29</v>
      </c>
      <c r="N368" s="75">
        <v>4</v>
      </c>
    </row>
    <row r="369" spans="2:14" ht="27" hidden="1">
      <c r="B369" s="54" t="s">
        <v>20</v>
      </c>
      <c r="C369" s="54">
        <v>2022</v>
      </c>
      <c r="D369" s="55">
        <v>44684</v>
      </c>
      <c r="E369" s="55" t="s">
        <v>15</v>
      </c>
      <c r="F369" s="56" t="s">
        <v>39</v>
      </c>
      <c r="G369" s="68">
        <v>1</v>
      </c>
      <c r="I369" s="58" t="s">
        <v>21</v>
      </c>
      <c r="J369" s="58">
        <v>2022</v>
      </c>
      <c r="K369" s="72">
        <v>44732</v>
      </c>
      <c r="L369" s="55" t="s">
        <v>15</v>
      </c>
      <c r="M369" s="70" t="s">
        <v>33</v>
      </c>
      <c r="N369" s="75">
        <v>8</v>
      </c>
    </row>
    <row r="370" spans="2:14" ht="13.5">
      <c r="B370" s="54" t="s">
        <v>20</v>
      </c>
      <c r="C370" s="54">
        <v>2022</v>
      </c>
      <c r="D370" s="55">
        <v>44684</v>
      </c>
      <c r="E370" s="55" t="s">
        <v>15</v>
      </c>
      <c r="F370" s="56" t="s">
        <v>31</v>
      </c>
      <c r="G370" s="68">
        <v>104</v>
      </c>
      <c r="I370" s="58" t="s">
        <v>21</v>
      </c>
      <c r="J370" s="58">
        <v>2022</v>
      </c>
      <c r="K370" s="72">
        <v>44733</v>
      </c>
      <c r="L370" s="55" t="s">
        <v>15</v>
      </c>
      <c r="M370" s="73" t="s">
        <v>16</v>
      </c>
      <c r="N370" s="74">
        <v>22</v>
      </c>
    </row>
    <row r="371" spans="2:14" ht="13.5" hidden="1">
      <c r="B371" s="54" t="s">
        <v>20</v>
      </c>
      <c r="C371" s="54">
        <v>2022</v>
      </c>
      <c r="D371" s="55">
        <v>44685</v>
      </c>
      <c r="E371" s="55" t="s">
        <v>15</v>
      </c>
      <c r="F371" s="56" t="s">
        <v>30</v>
      </c>
      <c r="G371" s="68">
        <v>85</v>
      </c>
      <c r="I371" s="58" t="s">
        <v>21</v>
      </c>
      <c r="J371" s="58">
        <v>2022</v>
      </c>
      <c r="K371" s="72">
        <v>44733</v>
      </c>
      <c r="L371" s="55" t="s">
        <v>15</v>
      </c>
      <c r="M371" s="73" t="s">
        <v>29</v>
      </c>
      <c r="N371" s="74">
        <v>5</v>
      </c>
    </row>
    <row r="372" spans="2:14" ht="13.5" hidden="1">
      <c r="B372" s="54" t="s">
        <v>20</v>
      </c>
      <c r="C372" s="54">
        <v>2022</v>
      </c>
      <c r="D372" s="55">
        <v>44685</v>
      </c>
      <c r="E372" s="55" t="s">
        <v>15</v>
      </c>
      <c r="F372" s="56" t="s">
        <v>16</v>
      </c>
      <c r="G372" s="68">
        <v>22</v>
      </c>
      <c r="I372" s="58" t="s">
        <v>21</v>
      </c>
      <c r="J372" s="58">
        <v>2022</v>
      </c>
      <c r="K372" s="72">
        <v>44734</v>
      </c>
      <c r="L372" s="55" t="s">
        <v>15</v>
      </c>
      <c r="M372" s="73" t="s">
        <v>30</v>
      </c>
      <c r="N372" s="74">
        <v>63</v>
      </c>
    </row>
    <row r="373" spans="2:14" ht="13.5" hidden="1">
      <c r="B373" s="54" t="s">
        <v>20</v>
      </c>
      <c r="C373" s="54">
        <v>2022</v>
      </c>
      <c r="D373" s="55">
        <v>44685</v>
      </c>
      <c r="E373" s="55" t="s">
        <v>15</v>
      </c>
      <c r="F373" s="56" t="s">
        <v>26</v>
      </c>
      <c r="G373" s="68">
        <v>12</v>
      </c>
      <c r="I373" s="58" t="s">
        <v>21</v>
      </c>
      <c r="J373" s="58">
        <v>2022</v>
      </c>
      <c r="K373" s="72">
        <v>44734</v>
      </c>
      <c r="L373" s="55" t="s">
        <v>15</v>
      </c>
      <c r="M373" s="73" t="s">
        <v>16</v>
      </c>
      <c r="N373" s="74">
        <v>32</v>
      </c>
    </row>
    <row r="374" spans="2:14" ht="13.5" hidden="1">
      <c r="B374" s="54" t="s">
        <v>20</v>
      </c>
      <c r="C374" s="54">
        <v>2022</v>
      </c>
      <c r="D374" s="55">
        <v>44685</v>
      </c>
      <c r="E374" s="55" t="s">
        <v>15</v>
      </c>
      <c r="F374" s="56" t="s">
        <v>29</v>
      </c>
      <c r="G374" s="68">
        <v>17</v>
      </c>
      <c r="I374" s="58" t="s">
        <v>21</v>
      </c>
      <c r="J374" s="58">
        <v>2022</v>
      </c>
      <c r="K374" s="72">
        <v>44734</v>
      </c>
      <c r="L374" s="55" t="s">
        <v>15</v>
      </c>
      <c r="M374" s="73" t="s">
        <v>29</v>
      </c>
      <c r="N374" s="74">
        <v>11</v>
      </c>
    </row>
    <row r="375" spans="2:14" ht="13.5" hidden="1">
      <c r="B375" s="54" t="s">
        <v>20</v>
      </c>
      <c r="C375" s="54">
        <v>2022</v>
      </c>
      <c r="D375" s="55">
        <v>44685</v>
      </c>
      <c r="E375" s="55" t="s">
        <v>15</v>
      </c>
      <c r="F375" s="56" t="s">
        <v>39</v>
      </c>
      <c r="G375" s="68">
        <v>9</v>
      </c>
      <c r="I375" s="58" t="s">
        <v>21</v>
      </c>
      <c r="J375" s="58">
        <v>2022</v>
      </c>
      <c r="K375" s="72">
        <v>44735</v>
      </c>
      <c r="L375" s="55" t="s">
        <v>15</v>
      </c>
      <c r="M375" s="73" t="s">
        <v>16</v>
      </c>
      <c r="N375" s="74">
        <v>4</v>
      </c>
    </row>
    <row r="376" spans="2:14" ht="13.5">
      <c r="B376" s="54" t="s">
        <v>20</v>
      </c>
      <c r="C376" s="54">
        <v>2022</v>
      </c>
      <c r="D376" s="55">
        <v>44685</v>
      </c>
      <c r="E376" s="55" t="s">
        <v>15</v>
      </c>
      <c r="F376" s="56" t="s">
        <v>31</v>
      </c>
      <c r="G376" s="68">
        <v>84</v>
      </c>
      <c r="I376" s="58" t="s">
        <v>21</v>
      </c>
      <c r="J376" s="58">
        <v>2022</v>
      </c>
      <c r="K376" s="72">
        <v>44735</v>
      </c>
      <c r="L376" s="55" t="s">
        <v>15</v>
      </c>
      <c r="M376" s="73" t="s">
        <v>29</v>
      </c>
      <c r="N376" s="74">
        <v>8</v>
      </c>
    </row>
    <row r="377" spans="2:14" ht="13.5" hidden="1">
      <c r="B377" s="54" t="s">
        <v>20</v>
      </c>
      <c r="C377" s="54">
        <v>2022</v>
      </c>
      <c r="D377" s="55">
        <v>44685</v>
      </c>
      <c r="E377" s="55" t="s">
        <v>15</v>
      </c>
      <c r="F377" s="56" t="s">
        <v>41</v>
      </c>
      <c r="G377" s="68">
        <v>4</v>
      </c>
      <c r="I377" s="58" t="s">
        <v>21</v>
      </c>
      <c r="J377" s="58">
        <v>2022</v>
      </c>
      <c r="K377" s="72">
        <v>44736</v>
      </c>
      <c r="L377" s="55" t="s">
        <v>15</v>
      </c>
      <c r="M377" s="73" t="s">
        <v>16</v>
      </c>
      <c r="N377" s="74">
        <v>24</v>
      </c>
    </row>
    <row r="378" spans="2:14" ht="13.5" hidden="1">
      <c r="B378" s="54" t="s">
        <v>20</v>
      </c>
      <c r="C378" s="54">
        <v>2022</v>
      </c>
      <c r="D378" s="55">
        <v>44686</v>
      </c>
      <c r="E378" s="55" t="s">
        <v>15</v>
      </c>
      <c r="F378" s="56" t="s">
        <v>30</v>
      </c>
      <c r="G378" s="68">
        <v>57</v>
      </c>
      <c r="I378" s="58" t="s">
        <v>21</v>
      </c>
      <c r="J378" s="58">
        <v>2022</v>
      </c>
      <c r="K378" s="72">
        <v>44736</v>
      </c>
      <c r="L378" s="55" t="s">
        <v>15</v>
      </c>
      <c r="M378" s="73" t="s">
        <v>29</v>
      </c>
      <c r="N378" s="74">
        <v>3</v>
      </c>
    </row>
    <row r="379" spans="2:14" ht="27" hidden="1">
      <c r="B379" s="54" t="s">
        <v>20</v>
      </c>
      <c r="C379" s="54">
        <v>2022</v>
      </c>
      <c r="D379" s="55">
        <v>44686</v>
      </c>
      <c r="E379" s="55" t="s">
        <v>15</v>
      </c>
      <c r="F379" s="56" t="s">
        <v>16</v>
      </c>
      <c r="G379" s="68">
        <v>42</v>
      </c>
      <c r="I379" s="58" t="s">
        <v>21</v>
      </c>
      <c r="J379" s="58">
        <v>2022</v>
      </c>
      <c r="K379" s="72">
        <v>44736</v>
      </c>
      <c r="L379" s="55" t="s">
        <v>15</v>
      </c>
      <c r="M379" s="70" t="s">
        <v>33</v>
      </c>
      <c r="N379" s="71">
        <v>20</v>
      </c>
    </row>
    <row r="380" spans="2:14" ht="13.5" hidden="1">
      <c r="B380" s="54" t="s">
        <v>20</v>
      </c>
      <c r="C380" s="54">
        <v>2022</v>
      </c>
      <c r="D380" s="55">
        <v>44686</v>
      </c>
      <c r="E380" s="55" t="s">
        <v>15</v>
      </c>
      <c r="F380" s="56" t="s">
        <v>26</v>
      </c>
      <c r="G380" s="68">
        <v>16</v>
      </c>
      <c r="I380" s="58" t="s">
        <v>21</v>
      </c>
      <c r="J380" s="58">
        <v>2022</v>
      </c>
      <c r="K380" s="72">
        <v>44739</v>
      </c>
      <c r="L380" s="55" t="s">
        <v>15</v>
      </c>
      <c r="M380" s="73" t="s">
        <v>30</v>
      </c>
      <c r="N380" s="74">
        <v>57</v>
      </c>
    </row>
    <row r="381" spans="2:14" ht="13.5" hidden="1">
      <c r="B381" s="54" t="s">
        <v>20</v>
      </c>
      <c r="C381" s="54">
        <v>2022</v>
      </c>
      <c r="D381" s="55">
        <v>44686</v>
      </c>
      <c r="E381" s="55" t="s">
        <v>15</v>
      </c>
      <c r="F381" s="56" t="s">
        <v>29</v>
      </c>
      <c r="G381" s="68">
        <v>9</v>
      </c>
      <c r="I381" s="58" t="s">
        <v>21</v>
      </c>
      <c r="J381" s="58">
        <v>2022</v>
      </c>
      <c r="K381" s="72">
        <v>44739</v>
      </c>
      <c r="L381" s="55" t="s">
        <v>15</v>
      </c>
      <c r="M381" s="73" t="s">
        <v>16</v>
      </c>
      <c r="N381" s="74">
        <v>11</v>
      </c>
    </row>
    <row r="382" spans="2:14" ht="13.5" hidden="1">
      <c r="B382" s="54" t="s">
        <v>20</v>
      </c>
      <c r="C382" s="54">
        <v>2022</v>
      </c>
      <c r="D382" s="55">
        <v>44686</v>
      </c>
      <c r="E382" s="55" t="s">
        <v>15</v>
      </c>
      <c r="F382" s="56" t="s">
        <v>39</v>
      </c>
      <c r="G382" s="68">
        <v>7</v>
      </c>
      <c r="I382" s="58" t="s">
        <v>21</v>
      </c>
      <c r="J382" s="58">
        <v>2022</v>
      </c>
      <c r="K382" s="72">
        <v>44739</v>
      </c>
      <c r="L382" s="55" t="s">
        <v>15</v>
      </c>
      <c r="M382" s="73" t="s">
        <v>29</v>
      </c>
      <c r="N382" s="74">
        <v>13</v>
      </c>
    </row>
    <row r="383" spans="2:14" ht="13.5" hidden="1">
      <c r="B383" s="54" t="s">
        <v>20</v>
      </c>
      <c r="C383" s="54">
        <v>2022</v>
      </c>
      <c r="D383" s="55">
        <v>44686</v>
      </c>
      <c r="E383" s="55" t="s">
        <v>15</v>
      </c>
      <c r="F383" s="56" t="s">
        <v>41</v>
      </c>
      <c r="G383" s="68">
        <v>96</v>
      </c>
      <c r="I383" s="58" t="s">
        <v>21</v>
      </c>
      <c r="J383" s="58">
        <v>2022</v>
      </c>
      <c r="K383" s="72">
        <v>44740</v>
      </c>
      <c r="L383" s="55" t="s">
        <v>15</v>
      </c>
      <c r="M383" s="73" t="s">
        <v>32</v>
      </c>
      <c r="N383" s="74">
        <v>81</v>
      </c>
    </row>
    <row r="384" spans="2:14" ht="13.5" hidden="1">
      <c r="B384" s="54" t="s">
        <v>20</v>
      </c>
      <c r="C384" s="54">
        <v>2022</v>
      </c>
      <c r="D384" s="55">
        <v>44687</v>
      </c>
      <c r="E384" s="55" t="s">
        <v>15</v>
      </c>
      <c r="F384" s="56" t="s">
        <v>30</v>
      </c>
      <c r="G384" s="68">
        <v>64</v>
      </c>
      <c r="I384" s="58" t="s">
        <v>21</v>
      </c>
      <c r="J384" s="58">
        <v>2022</v>
      </c>
      <c r="K384" s="72">
        <v>44740</v>
      </c>
      <c r="L384" s="55" t="s">
        <v>15</v>
      </c>
      <c r="M384" s="73" t="s">
        <v>28</v>
      </c>
      <c r="N384" s="74">
        <v>8</v>
      </c>
    </row>
    <row r="385" spans="2:14" ht="13.5" hidden="1">
      <c r="B385" s="54" t="s">
        <v>20</v>
      </c>
      <c r="C385" s="54">
        <v>2022</v>
      </c>
      <c r="D385" s="55">
        <v>44687</v>
      </c>
      <c r="E385" s="55" t="s">
        <v>15</v>
      </c>
      <c r="F385" s="56" t="s">
        <v>16</v>
      </c>
      <c r="G385" s="68">
        <v>42</v>
      </c>
      <c r="I385" s="58" t="s">
        <v>21</v>
      </c>
      <c r="J385" s="58">
        <v>2022</v>
      </c>
      <c r="K385" s="72">
        <v>44740</v>
      </c>
      <c r="L385" s="55" t="s">
        <v>15</v>
      </c>
      <c r="M385" s="73" t="s">
        <v>16</v>
      </c>
      <c r="N385" s="74">
        <v>19</v>
      </c>
    </row>
    <row r="386" spans="2:14" ht="13.5" hidden="1">
      <c r="B386" s="54" t="s">
        <v>20</v>
      </c>
      <c r="C386" s="54">
        <v>2022</v>
      </c>
      <c r="D386" s="55">
        <v>44687</v>
      </c>
      <c r="E386" s="55" t="s">
        <v>15</v>
      </c>
      <c r="F386" s="56" t="s">
        <v>26</v>
      </c>
      <c r="G386" s="68">
        <v>20</v>
      </c>
      <c r="I386" s="58" t="s">
        <v>21</v>
      </c>
      <c r="J386" s="58">
        <v>2022</v>
      </c>
      <c r="K386" s="72">
        <v>44740</v>
      </c>
      <c r="L386" s="55" t="s">
        <v>15</v>
      </c>
      <c r="M386" s="73" t="s">
        <v>29</v>
      </c>
      <c r="N386" s="74">
        <v>12</v>
      </c>
    </row>
    <row r="387" spans="2:14" ht="13.5" hidden="1">
      <c r="B387" s="54" t="s">
        <v>20</v>
      </c>
      <c r="C387" s="54">
        <v>2022</v>
      </c>
      <c r="D387" s="55">
        <v>44687</v>
      </c>
      <c r="E387" s="55" t="s">
        <v>15</v>
      </c>
      <c r="F387" s="56" t="s">
        <v>29</v>
      </c>
      <c r="G387" s="68">
        <v>5</v>
      </c>
      <c r="I387" s="58" t="s">
        <v>21</v>
      </c>
      <c r="J387" s="58">
        <v>2022</v>
      </c>
      <c r="K387" s="72">
        <v>44741</v>
      </c>
      <c r="L387" s="55" t="s">
        <v>15</v>
      </c>
      <c r="M387" s="73" t="s">
        <v>16</v>
      </c>
      <c r="N387" s="74">
        <v>28</v>
      </c>
    </row>
    <row r="388" spans="2:14" ht="13.5" hidden="1">
      <c r="B388" s="54" t="s">
        <v>20</v>
      </c>
      <c r="C388" s="54">
        <v>2022</v>
      </c>
      <c r="D388" s="55">
        <v>44687</v>
      </c>
      <c r="E388" s="55" t="s">
        <v>15</v>
      </c>
      <c r="F388" s="56" t="s">
        <v>39</v>
      </c>
      <c r="G388" s="68">
        <v>3</v>
      </c>
      <c r="I388" s="58" t="s">
        <v>21</v>
      </c>
      <c r="J388" s="58">
        <v>2022</v>
      </c>
      <c r="K388" s="72">
        <v>44741</v>
      </c>
      <c r="L388" s="55" t="s">
        <v>15</v>
      </c>
      <c r="M388" s="73" t="s">
        <v>29</v>
      </c>
      <c r="N388" s="74">
        <v>15</v>
      </c>
    </row>
    <row r="389" spans="2:14" ht="13.5">
      <c r="B389" s="54" t="s">
        <v>20</v>
      </c>
      <c r="C389" s="54">
        <v>2022</v>
      </c>
      <c r="D389" s="55">
        <v>44687</v>
      </c>
      <c r="E389" s="55" t="s">
        <v>15</v>
      </c>
      <c r="F389" s="56" t="s">
        <v>31</v>
      </c>
      <c r="G389" s="68">
        <v>157</v>
      </c>
      <c r="I389" s="58" t="s">
        <v>21</v>
      </c>
      <c r="J389" s="58">
        <v>2022</v>
      </c>
      <c r="K389" s="72">
        <v>44742</v>
      </c>
      <c r="L389" s="55" t="s">
        <v>15</v>
      </c>
      <c r="M389" s="73" t="s">
        <v>32</v>
      </c>
      <c r="N389" s="74">
        <v>21</v>
      </c>
    </row>
    <row r="390" spans="2:14" ht="13.5" hidden="1">
      <c r="B390" s="54" t="s">
        <v>20</v>
      </c>
      <c r="C390" s="54">
        <v>2022</v>
      </c>
      <c r="D390" s="55">
        <v>44687</v>
      </c>
      <c r="E390" s="55" t="s">
        <v>15</v>
      </c>
      <c r="F390" s="56" t="s">
        <v>41</v>
      </c>
      <c r="G390" s="68">
        <v>9</v>
      </c>
      <c r="I390" s="58" t="s">
        <v>21</v>
      </c>
      <c r="J390" s="58">
        <v>2022</v>
      </c>
      <c r="K390" s="72">
        <v>44742</v>
      </c>
      <c r="L390" s="55" t="s">
        <v>15</v>
      </c>
      <c r="M390" s="73" t="s">
        <v>30</v>
      </c>
      <c r="N390" s="74">
        <v>53</v>
      </c>
    </row>
    <row r="391" spans="2:14" ht="13.5" hidden="1">
      <c r="B391" s="54" t="s">
        <v>20</v>
      </c>
      <c r="C391" s="54">
        <v>2022</v>
      </c>
      <c r="D391" s="55">
        <v>44690</v>
      </c>
      <c r="E391" s="55" t="s">
        <v>15</v>
      </c>
      <c r="F391" s="56" t="s">
        <v>30</v>
      </c>
      <c r="G391" s="68">
        <v>20</v>
      </c>
      <c r="I391" s="58" t="s">
        <v>21</v>
      </c>
      <c r="J391" s="58">
        <v>2022</v>
      </c>
      <c r="K391" s="72">
        <v>44742</v>
      </c>
      <c r="L391" s="55" t="s">
        <v>15</v>
      </c>
      <c r="M391" s="73" t="s">
        <v>16</v>
      </c>
      <c r="N391" s="74">
        <v>28</v>
      </c>
    </row>
    <row r="392" spans="2:14" ht="13.5" hidden="1">
      <c r="B392" s="54" t="s">
        <v>20</v>
      </c>
      <c r="C392" s="54">
        <v>2022</v>
      </c>
      <c r="D392" s="55">
        <v>44690</v>
      </c>
      <c r="E392" s="55" t="s">
        <v>15</v>
      </c>
      <c r="F392" s="56" t="s">
        <v>16</v>
      </c>
      <c r="G392" s="68">
        <v>21</v>
      </c>
      <c r="I392" s="58" t="s">
        <v>21</v>
      </c>
      <c r="J392" s="58">
        <v>2022</v>
      </c>
      <c r="K392" s="72">
        <v>44742</v>
      </c>
      <c r="L392" s="55" t="s">
        <v>15</v>
      </c>
      <c r="M392" s="73" t="s">
        <v>29</v>
      </c>
      <c r="N392" s="74">
        <v>1</v>
      </c>
    </row>
    <row r="393" spans="2:14" ht="13.5" hidden="1">
      <c r="B393" s="54" t="s">
        <v>20</v>
      </c>
      <c r="C393" s="54">
        <v>2022</v>
      </c>
      <c r="D393" s="55">
        <v>44690</v>
      </c>
      <c r="E393" s="55" t="s">
        <v>15</v>
      </c>
      <c r="F393" s="56" t="s">
        <v>26</v>
      </c>
      <c r="G393" s="68">
        <v>16</v>
      </c>
      <c r="I393" s="58" t="s">
        <v>22</v>
      </c>
      <c r="J393" s="58">
        <v>2022</v>
      </c>
      <c r="K393" s="72">
        <v>44743</v>
      </c>
      <c r="L393" s="55" t="s">
        <v>15</v>
      </c>
      <c r="M393" s="73" t="s">
        <v>34</v>
      </c>
      <c r="N393" s="74">
        <v>95</v>
      </c>
    </row>
    <row r="394" spans="2:14" ht="13.5" hidden="1">
      <c r="B394" s="54" t="s">
        <v>20</v>
      </c>
      <c r="C394" s="54">
        <v>2022</v>
      </c>
      <c r="D394" s="55">
        <v>44690</v>
      </c>
      <c r="E394" s="55" t="s">
        <v>15</v>
      </c>
      <c r="F394" s="56" t="s">
        <v>29</v>
      </c>
      <c r="G394" s="68">
        <v>20</v>
      </c>
      <c r="I394" s="58" t="s">
        <v>22</v>
      </c>
      <c r="J394" s="58">
        <v>2022</v>
      </c>
      <c r="K394" s="72">
        <v>44743</v>
      </c>
      <c r="L394" s="55" t="s">
        <v>15</v>
      </c>
      <c r="M394" s="73" t="s">
        <v>35</v>
      </c>
      <c r="N394" s="74">
        <v>87</v>
      </c>
    </row>
    <row r="395" spans="2:14" ht="27" hidden="1">
      <c r="B395" s="54" t="s">
        <v>20</v>
      </c>
      <c r="C395" s="54">
        <v>2022</v>
      </c>
      <c r="D395" s="55">
        <v>44690</v>
      </c>
      <c r="E395" s="55" t="s">
        <v>15</v>
      </c>
      <c r="F395" s="56" t="s">
        <v>39</v>
      </c>
      <c r="G395" s="68">
        <v>4</v>
      </c>
      <c r="I395" s="58" t="s">
        <v>22</v>
      </c>
      <c r="J395" s="58">
        <v>2022</v>
      </c>
      <c r="K395" s="72">
        <v>44743</v>
      </c>
      <c r="L395" s="55" t="s">
        <v>15</v>
      </c>
      <c r="M395" s="73" t="s">
        <v>36</v>
      </c>
      <c r="N395" s="74">
        <v>41</v>
      </c>
    </row>
    <row r="396" spans="2:14" ht="13.5" hidden="1">
      <c r="B396" s="54" t="s">
        <v>20</v>
      </c>
      <c r="C396" s="54">
        <v>2022</v>
      </c>
      <c r="D396" s="55">
        <v>44690</v>
      </c>
      <c r="E396" s="55" t="s">
        <v>15</v>
      </c>
      <c r="F396" s="56" t="s">
        <v>40</v>
      </c>
      <c r="G396" s="68">
        <v>89</v>
      </c>
      <c r="I396" s="58" t="s">
        <v>22</v>
      </c>
      <c r="J396" s="58">
        <v>2022</v>
      </c>
      <c r="K396" s="72">
        <v>44743</v>
      </c>
      <c r="L396" s="55" t="s">
        <v>15</v>
      </c>
      <c r="M396" s="73" t="s">
        <v>37</v>
      </c>
      <c r="N396" s="74">
        <v>126</v>
      </c>
    </row>
    <row r="397" spans="2:14" ht="13.5" hidden="1">
      <c r="B397" s="54" t="s">
        <v>20</v>
      </c>
      <c r="C397" s="54">
        <v>2022</v>
      </c>
      <c r="D397" s="55">
        <v>44691</v>
      </c>
      <c r="E397" s="55" t="s">
        <v>15</v>
      </c>
      <c r="F397" s="56" t="s">
        <v>30</v>
      </c>
      <c r="G397" s="68">
        <v>83</v>
      </c>
      <c r="I397" s="58" t="s">
        <v>22</v>
      </c>
      <c r="J397" s="58">
        <v>2022</v>
      </c>
      <c r="K397" s="72">
        <v>44743</v>
      </c>
      <c r="L397" s="55" t="s">
        <v>15</v>
      </c>
      <c r="M397" s="73" t="s">
        <v>16</v>
      </c>
      <c r="N397" s="74">
        <v>10</v>
      </c>
    </row>
    <row r="398" spans="2:14" ht="40.5" hidden="1">
      <c r="B398" s="54" t="s">
        <v>20</v>
      </c>
      <c r="C398" s="54">
        <v>2022</v>
      </c>
      <c r="D398" s="55">
        <v>44691</v>
      </c>
      <c r="E398" s="55" t="s">
        <v>15</v>
      </c>
      <c r="F398" s="56" t="s">
        <v>16</v>
      </c>
      <c r="G398" s="68">
        <v>36</v>
      </c>
      <c r="I398" s="58" t="s">
        <v>22</v>
      </c>
      <c r="J398" s="58">
        <v>2022</v>
      </c>
      <c r="K398" s="72">
        <v>44743</v>
      </c>
      <c r="L398" s="55" t="s">
        <v>15</v>
      </c>
      <c r="M398" s="73" t="s">
        <v>45</v>
      </c>
      <c r="N398" s="74">
        <v>151.5</v>
      </c>
    </row>
    <row r="399" spans="2:14" ht="13.5" hidden="1">
      <c r="B399" s="54" t="s">
        <v>20</v>
      </c>
      <c r="C399" s="54">
        <v>2022</v>
      </c>
      <c r="D399" s="55">
        <v>44691</v>
      </c>
      <c r="E399" s="55" t="s">
        <v>15</v>
      </c>
      <c r="F399" s="56" t="s">
        <v>26</v>
      </c>
      <c r="G399" s="68">
        <v>30</v>
      </c>
      <c r="I399" s="58" t="s">
        <v>22</v>
      </c>
      <c r="J399" s="58">
        <v>2022</v>
      </c>
      <c r="K399" s="72">
        <v>44743</v>
      </c>
      <c r="L399" s="55" t="s">
        <v>15</v>
      </c>
      <c r="M399" s="73" t="s">
        <v>29</v>
      </c>
      <c r="N399" s="74">
        <v>12</v>
      </c>
    </row>
    <row r="400" spans="2:14" ht="13.5" hidden="1">
      <c r="B400" s="54" t="s">
        <v>20</v>
      </c>
      <c r="C400" s="54">
        <v>2022</v>
      </c>
      <c r="D400" s="55">
        <v>44691</v>
      </c>
      <c r="E400" s="55" t="s">
        <v>15</v>
      </c>
      <c r="F400" s="56" t="s">
        <v>29</v>
      </c>
      <c r="G400" s="68">
        <v>12</v>
      </c>
      <c r="I400" s="76" t="s">
        <v>22</v>
      </c>
      <c r="J400" s="58">
        <v>2022</v>
      </c>
      <c r="K400" s="69">
        <v>44760</v>
      </c>
      <c r="L400" s="55" t="s">
        <v>15</v>
      </c>
      <c r="M400" s="73" t="s">
        <v>30</v>
      </c>
      <c r="N400" s="71">
        <v>88.5</v>
      </c>
    </row>
    <row r="401" spans="2:14" ht="13.5" hidden="1">
      <c r="B401" s="54" t="s">
        <v>20</v>
      </c>
      <c r="C401" s="54">
        <v>2022</v>
      </c>
      <c r="D401" s="55">
        <v>44691</v>
      </c>
      <c r="E401" s="55" t="s">
        <v>15</v>
      </c>
      <c r="F401" s="56" t="s">
        <v>39</v>
      </c>
      <c r="G401" s="68">
        <v>3</v>
      </c>
      <c r="I401" s="76" t="s">
        <v>22</v>
      </c>
      <c r="J401" s="58">
        <v>2022</v>
      </c>
      <c r="K401" s="69">
        <v>44760</v>
      </c>
      <c r="L401" s="55" t="s">
        <v>15</v>
      </c>
      <c r="M401" s="73" t="s">
        <v>16</v>
      </c>
      <c r="N401" s="74">
        <v>73</v>
      </c>
    </row>
    <row r="402" spans="2:14" ht="13.5">
      <c r="B402" s="54" t="s">
        <v>20</v>
      </c>
      <c r="C402" s="54">
        <v>2022</v>
      </c>
      <c r="D402" s="55">
        <v>44691</v>
      </c>
      <c r="E402" s="55" t="s">
        <v>15</v>
      </c>
      <c r="F402" s="56" t="s">
        <v>31</v>
      </c>
      <c r="G402" s="68">
        <v>130</v>
      </c>
      <c r="I402" s="76" t="s">
        <v>22</v>
      </c>
      <c r="J402" s="58">
        <v>2022</v>
      </c>
      <c r="K402" s="69">
        <v>44760</v>
      </c>
      <c r="L402" s="55" t="s">
        <v>15</v>
      </c>
      <c r="M402" s="70" t="s">
        <v>29</v>
      </c>
      <c r="N402" s="71">
        <v>25.5</v>
      </c>
    </row>
    <row r="403" spans="2:14" ht="13.5" hidden="1">
      <c r="B403" s="54" t="s">
        <v>20</v>
      </c>
      <c r="C403" s="54">
        <v>2022</v>
      </c>
      <c r="D403" s="55">
        <v>44692</v>
      </c>
      <c r="E403" s="55" t="s">
        <v>15</v>
      </c>
      <c r="F403" s="56" t="s">
        <v>30</v>
      </c>
      <c r="G403" s="68">
        <v>27</v>
      </c>
      <c r="I403" s="76" t="s">
        <v>22</v>
      </c>
      <c r="J403" s="58">
        <v>2022</v>
      </c>
      <c r="K403" s="69">
        <v>44761</v>
      </c>
      <c r="L403" s="55" t="s">
        <v>15</v>
      </c>
      <c r="M403" s="73" t="s">
        <v>30</v>
      </c>
      <c r="N403" s="74">
        <v>243</v>
      </c>
    </row>
    <row r="404" spans="2:14" ht="13.5" hidden="1">
      <c r="B404" s="54" t="s">
        <v>20</v>
      </c>
      <c r="C404" s="54">
        <v>2022</v>
      </c>
      <c r="D404" s="55">
        <v>44692</v>
      </c>
      <c r="E404" s="55" t="s">
        <v>15</v>
      </c>
      <c r="F404" s="56" t="s">
        <v>16</v>
      </c>
      <c r="G404" s="68">
        <v>23</v>
      </c>
      <c r="I404" s="76" t="s">
        <v>22</v>
      </c>
      <c r="J404" s="58">
        <v>2022</v>
      </c>
      <c r="K404" s="69">
        <v>44761</v>
      </c>
      <c r="L404" s="55" t="s">
        <v>15</v>
      </c>
      <c r="M404" s="73" t="s">
        <v>16</v>
      </c>
      <c r="N404" s="74">
        <v>39</v>
      </c>
    </row>
    <row r="405" spans="2:14" ht="13.5" hidden="1">
      <c r="B405" s="54" t="s">
        <v>20</v>
      </c>
      <c r="C405" s="54">
        <v>2022</v>
      </c>
      <c r="D405" s="55">
        <v>44692</v>
      </c>
      <c r="E405" s="55" t="s">
        <v>15</v>
      </c>
      <c r="F405" s="56" t="s">
        <v>26</v>
      </c>
      <c r="G405" s="68">
        <v>12</v>
      </c>
      <c r="I405" s="76" t="s">
        <v>22</v>
      </c>
      <c r="J405" s="58">
        <v>2022</v>
      </c>
      <c r="K405" s="69">
        <v>44761</v>
      </c>
      <c r="L405" s="55" t="s">
        <v>15</v>
      </c>
      <c r="M405" s="70" t="s">
        <v>29</v>
      </c>
      <c r="N405" s="74">
        <v>26.5</v>
      </c>
    </row>
    <row r="406" spans="2:14" ht="13.5" hidden="1">
      <c r="B406" s="54" t="s">
        <v>20</v>
      </c>
      <c r="C406" s="54">
        <v>2022</v>
      </c>
      <c r="D406" s="55">
        <v>44692</v>
      </c>
      <c r="E406" s="55" t="s">
        <v>15</v>
      </c>
      <c r="F406" s="56" t="s">
        <v>29</v>
      </c>
      <c r="G406" s="68">
        <v>8</v>
      </c>
      <c r="I406" s="76" t="s">
        <v>22</v>
      </c>
      <c r="J406" s="58">
        <v>2022</v>
      </c>
      <c r="K406" s="69">
        <v>44762</v>
      </c>
      <c r="L406" s="55" t="s">
        <v>15</v>
      </c>
      <c r="M406" s="73" t="s">
        <v>30</v>
      </c>
      <c r="N406" s="74">
        <v>34.5</v>
      </c>
    </row>
    <row r="407" spans="2:14" ht="13.5" hidden="1">
      <c r="B407" s="54" t="s">
        <v>20</v>
      </c>
      <c r="C407" s="54">
        <v>2022</v>
      </c>
      <c r="D407" s="55">
        <v>44692</v>
      </c>
      <c r="E407" s="55" t="s">
        <v>15</v>
      </c>
      <c r="F407" s="56" t="s">
        <v>39</v>
      </c>
      <c r="G407" s="68">
        <v>2</v>
      </c>
      <c r="I407" s="76" t="s">
        <v>22</v>
      </c>
      <c r="J407" s="58">
        <v>2022</v>
      </c>
      <c r="K407" s="69">
        <v>44762</v>
      </c>
      <c r="L407" s="55" t="s">
        <v>15</v>
      </c>
      <c r="M407" s="73" t="s">
        <v>16</v>
      </c>
      <c r="N407" s="74">
        <v>18</v>
      </c>
    </row>
    <row r="408" spans="2:14" ht="13.5">
      <c r="B408" s="54" t="s">
        <v>20</v>
      </c>
      <c r="C408" s="54">
        <v>2022</v>
      </c>
      <c r="D408" s="55">
        <v>44692</v>
      </c>
      <c r="E408" s="55" t="s">
        <v>15</v>
      </c>
      <c r="F408" s="56" t="s">
        <v>31</v>
      </c>
      <c r="G408" s="68">
        <v>80</v>
      </c>
      <c r="I408" s="76" t="s">
        <v>22</v>
      </c>
      <c r="J408" s="58">
        <v>2022</v>
      </c>
      <c r="K408" s="69">
        <v>44762</v>
      </c>
      <c r="L408" s="55" t="s">
        <v>15</v>
      </c>
      <c r="M408" s="70" t="s">
        <v>29</v>
      </c>
      <c r="N408" s="74">
        <v>6</v>
      </c>
    </row>
    <row r="409" spans="2:14" ht="13.5" hidden="1">
      <c r="B409" s="54" t="s">
        <v>20</v>
      </c>
      <c r="C409" s="54">
        <v>2022</v>
      </c>
      <c r="D409" s="55">
        <v>44693</v>
      </c>
      <c r="E409" s="55" t="s">
        <v>15</v>
      </c>
      <c r="F409" s="56" t="s">
        <v>30</v>
      </c>
      <c r="G409" s="68">
        <v>50</v>
      </c>
      <c r="I409" s="76" t="s">
        <v>22</v>
      </c>
      <c r="J409" s="58">
        <v>2022</v>
      </c>
      <c r="K409" s="69">
        <v>44763</v>
      </c>
      <c r="L409" s="55" t="s">
        <v>15</v>
      </c>
      <c r="M409" s="73" t="s">
        <v>16</v>
      </c>
      <c r="N409" s="74">
        <v>13</v>
      </c>
    </row>
    <row r="410" spans="2:14" ht="13.5" hidden="1">
      <c r="B410" s="54" t="s">
        <v>20</v>
      </c>
      <c r="C410" s="54">
        <v>2022</v>
      </c>
      <c r="D410" s="55">
        <v>44693</v>
      </c>
      <c r="E410" s="55" t="s">
        <v>15</v>
      </c>
      <c r="F410" s="56" t="s">
        <v>16</v>
      </c>
      <c r="G410" s="68">
        <v>40</v>
      </c>
      <c r="I410" s="76" t="s">
        <v>22</v>
      </c>
      <c r="J410" s="58">
        <v>2022</v>
      </c>
      <c r="K410" s="69">
        <v>44763</v>
      </c>
      <c r="L410" s="55" t="s">
        <v>15</v>
      </c>
      <c r="M410" s="73" t="s">
        <v>29</v>
      </c>
      <c r="N410" s="74">
        <v>4</v>
      </c>
    </row>
    <row r="411" spans="2:14" ht="13.5" hidden="1">
      <c r="B411" s="54" t="s">
        <v>20</v>
      </c>
      <c r="C411" s="54">
        <v>2022</v>
      </c>
      <c r="D411" s="55">
        <v>44693</v>
      </c>
      <c r="E411" s="55" t="s">
        <v>15</v>
      </c>
      <c r="F411" s="56" t="s">
        <v>26</v>
      </c>
      <c r="G411" s="68">
        <v>19</v>
      </c>
      <c r="I411" s="76" t="s">
        <v>22</v>
      </c>
      <c r="J411" s="58">
        <v>2022</v>
      </c>
      <c r="K411" s="69">
        <v>44764</v>
      </c>
      <c r="L411" s="55" t="s">
        <v>15</v>
      </c>
      <c r="M411" s="73" t="s">
        <v>16</v>
      </c>
      <c r="N411" s="74">
        <v>12</v>
      </c>
    </row>
    <row r="412" spans="2:14" ht="13.5" hidden="1">
      <c r="B412" s="54" t="s">
        <v>20</v>
      </c>
      <c r="C412" s="54">
        <v>2022</v>
      </c>
      <c r="D412" s="55">
        <v>44693</v>
      </c>
      <c r="E412" s="55" t="s">
        <v>15</v>
      </c>
      <c r="F412" s="56" t="s">
        <v>29</v>
      </c>
      <c r="G412" s="68">
        <v>8</v>
      </c>
      <c r="I412" s="76" t="s">
        <v>22</v>
      </c>
      <c r="J412" s="58">
        <v>2022</v>
      </c>
      <c r="K412" s="69">
        <v>44764</v>
      </c>
      <c r="L412" s="55" t="s">
        <v>15</v>
      </c>
      <c r="M412" s="73" t="s">
        <v>29</v>
      </c>
      <c r="N412" s="74">
        <v>48.5</v>
      </c>
    </row>
    <row r="413" spans="2:14" ht="13.5" hidden="1">
      <c r="B413" s="54" t="s">
        <v>20</v>
      </c>
      <c r="C413" s="54">
        <v>2022</v>
      </c>
      <c r="D413" s="55">
        <v>44693</v>
      </c>
      <c r="E413" s="55" t="s">
        <v>15</v>
      </c>
      <c r="F413" s="56" t="s">
        <v>39</v>
      </c>
      <c r="G413" s="68">
        <v>3</v>
      </c>
      <c r="I413" s="76" t="s">
        <v>22</v>
      </c>
      <c r="J413" s="58">
        <v>2022</v>
      </c>
      <c r="K413" s="69">
        <v>44768</v>
      </c>
      <c r="L413" s="55" t="s">
        <v>15</v>
      </c>
      <c r="M413" s="73" t="s">
        <v>16</v>
      </c>
      <c r="N413" s="71">
        <v>58</v>
      </c>
    </row>
    <row r="414" spans="2:14" ht="13.5">
      <c r="B414" s="54" t="s">
        <v>20</v>
      </c>
      <c r="C414" s="54">
        <v>2022</v>
      </c>
      <c r="D414" s="55">
        <v>44693</v>
      </c>
      <c r="E414" s="55" t="s">
        <v>15</v>
      </c>
      <c r="F414" s="56" t="s">
        <v>31</v>
      </c>
      <c r="G414" s="68">
        <v>219</v>
      </c>
      <c r="I414" s="76" t="s">
        <v>22</v>
      </c>
      <c r="J414" s="58">
        <v>2022</v>
      </c>
      <c r="K414" s="69">
        <v>44768</v>
      </c>
      <c r="L414" s="55" t="s">
        <v>15</v>
      </c>
      <c r="M414" s="73" t="s">
        <v>29</v>
      </c>
      <c r="N414" s="74">
        <v>31.5</v>
      </c>
    </row>
    <row r="415" spans="2:14" ht="13.5" hidden="1">
      <c r="B415" s="54" t="s">
        <v>20</v>
      </c>
      <c r="C415" s="54">
        <v>2022</v>
      </c>
      <c r="D415" s="55">
        <v>44694</v>
      </c>
      <c r="E415" s="55" t="s">
        <v>15</v>
      </c>
      <c r="F415" s="56" t="s">
        <v>30</v>
      </c>
      <c r="G415" s="68">
        <v>47</v>
      </c>
      <c r="I415" s="76" t="s">
        <v>22</v>
      </c>
      <c r="J415" s="58">
        <v>2022</v>
      </c>
      <c r="K415" s="69">
        <v>44769</v>
      </c>
      <c r="L415" s="55" t="s">
        <v>15</v>
      </c>
      <c r="M415" s="73" t="s">
        <v>16</v>
      </c>
      <c r="N415" s="74">
        <v>23</v>
      </c>
    </row>
    <row r="416" spans="2:14" ht="13.5" hidden="1">
      <c r="B416" s="54" t="s">
        <v>20</v>
      </c>
      <c r="C416" s="54">
        <v>2022</v>
      </c>
      <c r="D416" s="55">
        <v>44694</v>
      </c>
      <c r="E416" s="55" t="s">
        <v>15</v>
      </c>
      <c r="F416" s="56" t="s">
        <v>16</v>
      </c>
      <c r="G416" s="68">
        <v>5</v>
      </c>
      <c r="I416" s="76" t="s">
        <v>22</v>
      </c>
      <c r="J416" s="58">
        <v>2022</v>
      </c>
      <c r="K416" s="69">
        <v>44769</v>
      </c>
      <c r="L416" s="55" t="s">
        <v>15</v>
      </c>
      <c r="M416" s="73" t="s">
        <v>29</v>
      </c>
      <c r="N416" s="74">
        <v>10</v>
      </c>
    </row>
    <row r="417" spans="2:14" ht="13.5" hidden="1">
      <c r="B417" s="54" t="s">
        <v>20</v>
      </c>
      <c r="C417" s="54">
        <v>2022</v>
      </c>
      <c r="D417" s="55">
        <v>44694</v>
      </c>
      <c r="E417" s="55" t="s">
        <v>15</v>
      </c>
      <c r="F417" s="56" t="s">
        <v>26</v>
      </c>
      <c r="G417" s="68">
        <v>14</v>
      </c>
      <c r="I417" s="76" t="s">
        <v>22</v>
      </c>
      <c r="J417" s="58">
        <v>2022</v>
      </c>
      <c r="K417" s="69">
        <v>44770</v>
      </c>
      <c r="L417" s="55" t="s">
        <v>15</v>
      </c>
      <c r="M417" s="73" t="s">
        <v>30</v>
      </c>
      <c r="N417" s="74">
        <v>139</v>
      </c>
    </row>
    <row r="418" spans="2:14" ht="13.5" hidden="1">
      <c r="B418" s="54" t="s">
        <v>20</v>
      </c>
      <c r="C418" s="54">
        <v>2022</v>
      </c>
      <c r="D418" s="55">
        <v>44694</v>
      </c>
      <c r="E418" s="55" t="s">
        <v>15</v>
      </c>
      <c r="F418" s="56" t="s">
        <v>29</v>
      </c>
      <c r="G418" s="68">
        <v>11</v>
      </c>
      <c r="I418" s="76" t="s">
        <v>22</v>
      </c>
      <c r="J418" s="58">
        <v>2022</v>
      </c>
      <c r="K418" s="69">
        <v>44770</v>
      </c>
      <c r="L418" s="55" t="s">
        <v>15</v>
      </c>
      <c r="M418" s="73" t="s">
        <v>16</v>
      </c>
      <c r="N418" s="74">
        <v>12</v>
      </c>
    </row>
    <row r="419" spans="2:14" ht="13.5" hidden="1">
      <c r="B419" s="54" t="s">
        <v>20</v>
      </c>
      <c r="C419" s="54">
        <v>2022</v>
      </c>
      <c r="D419" s="55">
        <v>44694</v>
      </c>
      <c r="E419" s="55" t="s">
        <v>15</v>
      </c>
      <c r="F419" s="56" t="s">
        <v>39</v>
      </c>
      <c r="G419" s="68">
        <v>1</v>
      </c>
      <c r="I419" s="76" t="s">
        <v>22</v>
      </c>
      <c r="J419" s="58">
        <v>2022</v>
      </c>
      <c r="K419" s="69">
        <v>44770</v>
      </c>
      <c r="L419" s="55" t="s">
        <v>15</v>
      </c>
      <c r="M419" s="70" t="s">
        <v>29</v>
      </c>
      <c r="N419" s="71">
        <v>16</v>
      </c>
    </row>
    <row r="420" spans="2:14" ht="13.5">
      <c r="B420" s="54" t="s">
        <v>20</v>
      </c>
      <c r="C420" s="54">
        <v>2022</v>
      </c>
      <c r="D420" s="55">
        <v>44694</v>
      </c>
      <c r="E420" s="55" t="s">
        <v>15</v>
      </c>
      <c r="F420" s="56" t="s">
        <v>31</v>
      </c>
      <c r="G420" s="68">
        <v>95</v>
      </c>
      <c r="I420" s="76" t="s">
        <v>22</v>
      </c>
      <c r="J420" s="58">
        <v>2022</v>
      </c>
      <c r="K420" s="69">
        <v>44771</v>
      </c>
      <c r="L420" s="55" t="s">
        <v>15</v>
      </c>
      <c r="M420" s="73" t="s">
        <v>16</v>
      </c>
      <c r="N420" s="74">
        <v>18</v>
      </c>
    </row>
    <row r="421" spans="2:14" ht="13.5" hidden="1">
      <c r="B421" s="54" t="s">
        <v>20</v>
      </c>
      <c r="C421" s="54">
        <v>2022</v>
      </c>
      <c r="D421" s="55">
        <v>44697</v>
      </c>
      <c r="E421" s="55" t="s">
        <v>15</v>
      </c>
      <c r="F421" s="56" t="s">
        <v>30</v>
      </c>
      <c r="G421" s="68">
        <v>23</v>
      </c>
      <c r="I421" s="76" t="s">
        <v>22</v>
      </c>
      <c r="J421" s="58">
        <v>2022</v>
      </c>
      <c r="K421" s="69">
        <v>44771</v>
      </c>
      <c r="L421" s="55" t="s">
        <v>15</v>
      </c>
      <c r="M421" s="73" t="s">
        <v>29</v>
      </c>
      <c r="N421" s="74">
        <v>4</v>
      </c>
    </row>
    <row r="422" spans="2:14" ht="13.5" hidden="1">
      <c r="B422" s="54" t="s">
        <v>20</v>
      </c>
      <c r="C422" s="54">
        <v>2022</v>
      </c>
      <c r="D422" s="55">
        <v>44697</v>
      </c>
      <c r="E422" s="55" t="s">
        <v>15</v>
      </c>
      <c r="F422" s="56" t="s">
        <v>16</v>
      </c>
      <c r="G422" s="68">
        <v>41</v>
      </c>
    </row>
    <row r="423" spans="2:14" ht="13.5" hidden="1">
      <c r="B423" s="54" t="s">
        <v>20</v>
      </c>
      <c r="C423" s="54">
        <v>2022</v>
      </c>
      <c r="D423" s="55">
        <v>44697</v>
      </c>
      <c r="E423" s="55" t="s">
        <v>15</v>
      </c>
      <c r="F423" s="56" t="s">
        <v>26</v>
      </c>
      <c r="G423" s="68">
        <v>14</v>
      </c>
    </row>
    <row r="424" spans="2:14" ht="13.5" hidden="1">
      <c r="B424" s="54" t="s">
        <v>20</v>
      </c>
      <c r="C424" s="54">
        <v>2022</v>
      </c>
      <c r="D424" s="55">
        <v>44697</v>
      </c>
      <c r="E424" s="55" t="s">
        <v>15</v>
      </c>
      <c r="F424" s="56" t="s">
        <v>29</v>
      </c>
      <c r="G424" s="68">
        <v>12</v>
      </c>
    </row>
    <row r="425" spans="2:14" ht="13.5" hidden="1">
      <c r="B425" s="54" t="s">
        <v>20</v>
      </c>
      <c r="C425" s="54">
        <v>2022</v>
      </c>
      <c r="D425" s="55">
        <v>44697</v>
      </c>
      <c r="E425" s="55" t="s">
        <v>15</v>
      </c>
      <c r="F425" s="56" t="s">
        <v>39</v>
      </c>
      <c r="G425" s="68">
        <v>7</v>
      </c>
    </row>
    <row r="426" spans="2:14" ht="13.5">
      <c r="B426" s="54" t="s">
        <v>20</v>
      </c>
      <c r="C426" s="54">
        <v>2022</v>
      </c>
      <c r="D426" s="55">
        <v>44697</v>
      </c>
      <c r="E426" s="55" t="s">
        <v>15</v>
      </c>
      <c r="F426" s="56" t="s">
        <v>31</v>
      </c>
      <c r="G426" s="68">
        <v>102</v>
      </c>
    </row>
    <row r="427" spans="2:14" ht="13.5" hidden="1">
      <c r="B427" s="54" t="s">
        <v>20</v>
      </c>
      <c r="C427" s="54">
        <v>2022</v>
      </c>
      <c r="D427" s="55">
        <v>44697</v>
      </c>
      <c r="E427" s="55" t="s">
        <v>15</v>
      </c>
      <c r="F427" s="56" t="s">
        <v>40</v>
      </c>
      <c r="G427" s="68">
        <v>9</v>
      </c>
    </row>
    <row r="428" spans="2:14" ht="13.5" hidden="1">
      <c r="B428" s="54" t="s">
        <v>20</v>
      </c>
      <c r="C428" s="54">
        <v>2022</v>
      </c>
      <c r="D428" s="55">
        <v>44698</v>
      </c>
      <c r="E428" s="55" t="s">
        <v>15</v>
      </c>
      <c r="F428" s="56" t="s">
        <v>30</v>
      </c>
      <c r="G428" s="68">
        <v>87</v>
      </c>
    </row>
    <row r="429" spans="2:14" ht="13.5" hidden="1">
      <c r="B429" s="54" t="s">
        <v>20</v>
      </c>
      <c r="C429" s="54">
        <v>2022</v>
      </c>
      <c r="D429" s="55">
        <v>44698</v>
      </c>
      <c r="E429" s="55" t="s">
        <v>15</v>
      </c>
      <c r="F429" s="56" t="s">
        <v>16</v>
      </c>
      <c r="G429" s="68">
        <v>13</v>
      </c>
    </row>
    <row r="430" spans="2:14" ht="13.5" hidden="1">
      <c r="B430" s="54" t="s">
        <v>20</v>
      </c>
      <c r="C430" s="54">
        <v>2022</v>
      </c>
      <c r="D430" s="55">
        <v>44698</v>
      </c>
      <c r="E430" s="55" t="s">
        <v>15</v>
      </c>
      <c r="F430" s="56" t="s">
        <v>26</v>
      </c>
      <c r="G430" s="68">
        <v>15</v>
      </c>
    </row>
    <row r="431" spans="2:14" ht="13.5" hidden="1">
      <c r="B431" s="54" t="s">
        <v>20</v>
      </c>
      <c r="C431" s="54">
        <v>2022</v>
      </c>
      <c r="D431" s="55">
        <v>44698</v>
      </c>
      <c r="E431" s="55" t="s">
        <v>15</v>
      </c>
      <c r="F431" s="56" t="s">
        <v>29</v>
      </c>
      <c r="G431" s="68">
        <v>28</v>
      </c>
    </row>
    <row r="432" spans="2:14" ht="13.5" hidden="1">
      <c r="B432" s="54" t="s">
        <v>20</v>
      </c>
      <c r="C432" s="54">
        <v>2022</v>
      </c>
      <c r="D432" s="55">
        <v>44698</v>
      </c>
      <c r="E432" s="55" t="s">
        <v>15</v>
      </c>
      <c r="F432" s="56" t="s">
        <v>39</v>
      </c>
      <c r="G432" s="68">
        <v>7</v>
      </c>
    </row>
    <row r="433" spans="2:7" ht="13.5">
      <c r="B433" s="54" t="s">
        <v>20</v>
      </c>
      <c r="C433" s="54">
        <v>2022</v>
      </c>
      <c r="D433" s="55">
        <v>44698</v>
      </c>
      <c r="E433" s="55" t="s">
        <v>15</v>
      </c>
      <c r="F433" s="56" t="s">
        <v>31</v>
      </c>
      <c r="G433" s="68">
        <v>77</v>
      </c>
    </row>
    <row r="434" spans="2:7" ht="13.5" hidden="1">
      <c r="B434" s="54" t="s">
        <v>20</v>
      </c>
      <c r="C434" s="54">
        <v>2022</v>
      </c>
      <c r="D434" s="55">
        <v>44699</v>
      </c>
      <c r="E434" s="55" t="s">
        <v>15</v>
      </c>
      <c r="F434" s="56" t="s">
        <v>30</v>
      </c>
      <c r="G434" s="68">
        <v>55</v>
      </c>
    </row>
    <row r="435" spans="2:7" ht="13.5" hidden="1">
      <c r="B435" s="54" t="s">
        <v>20</v>
      </c>
      <c r="C435" s="54">
        <v>2022</v>
      </c>
      <c r="D435" s="55">
        <v>44699</v>
      </c>
      <c r="E435" s="55" t="s">
        <v>15</v>
      </c>
      <c r="F435" s="56" t="s">
        <v>16</v>
      </c>
      <c r="G435" s="68">
        <v>33</v>
      </c>
    </row>
    <row r="436" spans="2:7" ht="13.5" hidden="1">
      <c r="B436" s="54" t="s">
        <v>20</v>
      </c>
      <c r="C436" s="54">
        <v>2022</v>
      </c>
      <c r="D436" s="55">
        <v>44699</v>
      </c>
      <c r="E436" s="55" t="s">
        <v>15</v>
      </c>
      <c r="F436" s="56" t="s">
        <v>26</v>
      </c>
      <c r="G436" s="68">
        <v>30</v>
      </c>
    </row>
    <row r="437" spans="2:7" ht="13.5" hidden="1">
      <c r="B437" s="54" t="s">
        <v>20</v>
      </c>
      <c r="C437" s="54">
        <v>2022</v>
      </c>
      <c r="D437" s="55">
        <v>44699</v>
      </c>
      <c r="E437" s="55" t="s">
        <v>15</v>
      </c>
      <c r="F437" s="56" t="s">
        <v>29</v>
      </c>
      <c r="G437" s="68">
        <v>10</v>
      </c>
    </row>
    <row r="438" spans="2:7" ht="13.5" hidden="1">
      <c r="B438" s="54" t="s">
        <v>20</v>
      </c>
      <c r="C438" s="54">
        <v>2022</v>
      </c>
      <c r="D438" s="55">
        <v>44699</v>
      </c>
      <c r="E438" s="55" t="s">
        <v>15</v>
      </c>
      <c r="F438" s="56" t="s">
        <v>39</v>
      </c>
      <c r="G438" s="68">
        <v>4</v>
      </c>
    </row>
    <row r="439" spans="2:7" ht="13.5">
      <c r="B439" s="54" t="s">
        <v>20</v>
      </c>
      <c r="C439" s="54">
        <v>2022</v>
      </c>
      <c r="D439" s="55">
        <v>44699</v>
      </c>
      <c r="E439" s="55" t="s">
        <v>15</v>
      </c>
      <c r="F439" s="56" t="s">
        <v>31</v>
      </c>
      <c r="G439" s="68">
        <v>98</v>
      </c>
    </row>
    <row r="440" spans="2:7" ht="13.5" hidden="1">
      <c r="B440" s="54" t="s">
        <v>20</v>
      </c>
      <c r="C440" s="54">
        <v>2022</v>
      </c>
      <c r="D440" s="55">
        <v>44700</v>
      </c>
      <c r="E440" s="55" t="s">
        <v>15</v>
      </c>
      <c r="F440" s="56" t="s">
        <v>30</v>
      </c>
      <c r="G440" s="68">
        <v>35</v>
      </c>
    </row>
    <row r="441" spans="2:7" ht="13.5" hidden="1">
      <c r="B441" s="54" t="s">
        <v>20</v>
      </c>
      <c r="C441" s="54">
        <v>2022</v>
      </c>
      <c r="D441" s="55">
        <v>44700</v>
      </c>
      <c r="E441" s="55" t="s">
        <v>15</v>
      </c>
      <c r="F441" s="56" t="s">
        <v>16</v>
      </c>
      <c r="G441" s="68">
        <v>7</v>
      </c>
    </row>
    <row r="442" spans="2:7" ht="13.5" hidden="1">
      <c r="B442" s="54" t="s">
        <v>20</v>
      </c>
      <c r="C442" s="54">
        <v>2022</v>
      </c>
      <c r="D442" s="55">
        <v>44700</v>
      </c>
      <c r="E442" s="55" t="s">
        <v>15</v>
      </c>
      <c r="F442" s="56" t="s">
        <v>26</v>
      </c>
      <c r="G442" s="68">
        <v>13</v>
      </c>
    </row>
    <row r="443" spans="2:7" ht="13.5" hidden="1">
      <c r="B443" s="54" t="s">
        <v>20</v>
      </c>
      <c r="C443" s="54">
        <v>2022</v>
      </c>
      <c r="D443" s="55">
        <v>44700</v>
      </c>
      <c r="E443" s="55" t="s">
        <v>15</v>
      </c>
      <c r="F443" s="56" t="s">
        <v>29</v>
      </c>
      <c r="G443" s="68">
        <v>7</v>
      </c>
    </row>
    <row r="444" spans="2:7" ht="13.5" hidden="1">
      <c r="B444" s="54" t="s">
        <v>20</v>
      </c>
      <c r="C444" s="54">
        <v>2022</v>
      </c>
      <c r="D444" s="55">
        <v>44700</v>
      </c>
      <c r="E444" s="55" t="s">
        <v>15</v>
      </c>
      <c r="F444" s="56" t="s">
        <v>39</v>
      </c>
      <c r="G444" s="68">
        <v>3</v>
      </c>
    </row>
    <row r="445" spans="2:7" ht="13.5">
      <c r="B445" s="54" t="s">
        <v>20</v>
      </c>
      <c r="C445" s="54">
        <v>2022</v>
      </c>
      <c r="D445" s="55">
        <v>44700</v>
      </c>
      <c r="E445" s="55" t="s">
        <v>15</v>
      </c>
      <c r="F445" s="56" t="s">
        <v>31</v>
      </c>
      <c r="G445" s="68">
        <v>133</v>
      </c>
    </row>
    <row r="446" spans="2:7" ht="13.5" hidden="1">
      <c r="B446" s="54" t="s">
        <v>20</v>
      </c>
      <c r="C446" s="54">
        <v>2022</v>
      </c>
      <c r="D446" s="55">
        <v>44701</v>
      </c>
      <c r="E446" s="55" t="s">
        <v>15</v>
      </c>
      <c r="F446" s="56" t="s">
        <v>30</v>
      </c>
      <c r="G446" s="68">
        <v>94</v>
      </c>
    </row>
    <row r="447" spans="2:7" ht="13.5" hidden="1">
      <c r="B447" s="54" t="s">
        <v>20</v>
      </c>
      <c r="C447" s="54">
        <v>2022</v>
      </c>
      <c r="D447" s="55">
        <v>44701</v>
      </c>
      <c r="E447" s="55" t="s">
        <v>15</v>
      </c>
      <c r="F447" s="56" t="s">
        <v>16</v>
      </c>
      <c r="G447" s="68">
        <v>24</v>
      </c>
    </row>
    <row r="448" spans="2:7" ht="13.5" hidden="1">
      <c r="B448" s="54" t="s">
        <v>20</v>
      </c>
      <c r="C448" s="54">
        <v>2022</v>
      </c>
      <c r="D448" s="55">
        <v>44701</v>
      </c>
      <c r="E448" s="55" t="s">
        <v>15</v>
      </c>
      <c r="F448" s="56" t="s">
        <v>26</v>
      </c>
      <c r="G448" s="68">
        <v>21</v>
      </c>
    </row>
    <row r="449" spans="2:7" ht="13.5" hidden="1">
      <c r="B449" s="54" t="s">
        <v>20</v>
      </c>
      <c r="C449" s="54">
        <v>2022</v>
      </c>
      <c r="D449" s="55">
        <v>44701</v>
      </c>
      <c r="E449" s="55" t="s">
        <v>15</v>
      </c>
      <c r="F449" s="56" t="s">
        <v>29</v>
      </c>
      <c r="G449" s="68">
        <v>9</v>
      </c>
    </row>
    <row r="450" spans="2:7" ht="13.5" hidden="1">
      <c r="B450" s="54" t="s">
        <v>20</v>
      </c>
      <c r="C450" s="54">
        <v>2022</v>
      </c>
      <c r="D450" s="55">
        <v>44701</v>
      </c>
      <c r="E450" s="55" t="s">
        <v>15</v>
      </c>
      <c r="F450" s="56" t="s">
        <v>39</v>
      </c>
      <c r="G450" s="68">
        <v>2</v>
      </c>
    </row>
    <row r="451" spans="2:7" ht="13.5" hidden="1">
      <c r="B451" s="54" t="s">
        <v>20</v>
      </c>
      <c r="C451" s="54">
        <v>2022</v>
      </c>
      <c r="D451" s="55">
        <v>44704</v>
      </c>
      <c r="E451" s="55" t="s">
        <v>15</v>
      </c>
      <c r="F451" s="56" t="s">
        <v>30</v>
      </c>
      <c r="G451" s="68">
        <v>4</v>
      </c>
    </row>
    <row r="452" spans="2:7" ht="13.5" hidden="1">
      <c r="B452" s="54" t="s">
        <v>20</v>
      </c>
      <c r="C452" s="54">
        <v>2022</v>
      </c>
      <c r="D452" s="55">
        <v>44704</v>
      </c>
      <c r="E452" s="55" t="s">
        <v>15</v>
      </c>
      <c r="F452" s="56" t="s">
        <v>16</v>
      </c>
      <c r="G452" s="68">
        <v>40</v>
      </c>
    </row>
    <row r="453" spans="2:7" ht="13.5" hidden="1">
      <c r="B453" s="54" t="s">
        <v>20</v>
      </c>
      <c r="C453" s="54">
        <v>2022</v>
      </c>
      <c r="D453" s="55">
        <v>44704</v>
      </c>
      <c r="E453" s="55" t="s">
        <v>15</v>
      </c>
      <c r="F453" s="56" t="s">
        <v>26</v>
      </c>
      <c r="G453" s="68">
        <v>35</v>
      </c>
    </row>
    <row r="454" spans="2:7" ht="13.5" hidden="1">
      <c r="B454" s="54" t="s">
        <v>20</v>
      </c>
      <c r="C454" s="54">
        <v>2022</v>
      </c>
      <c r="D454" s="55">
        <v>44704</v>
      </c>
      <c r="E454" s="55" t="s">
        <v>15</v>
      </c>
      <c r="F454" s="56" t="s">
        <v>29</v>
      </c>
      <c r="G454" s="68">
        <v>20</v>
      </c>
    </row>
    <row r="455" spans="2:7" ht="13.5" hidden="1">
      <c r="B455" s="54" t="s">
        <v>20</v>
      </c>
      <c r="C455" s="54">
        <v>2022</v>
      </c>
      <c r="D455" s="55">
        <v>44704</v>
      </c>
      <c r="E455" s="55" t="s">
        <v>15</v>
      </c>
      <c r="F455" s="56" t="s">
        <v>39</v>
      </c>
      <c r="G455" s="68">
        <v>7</v>
      </c>
    </row>
    <row r="456" spans="2:7" ht="13.5">
      <c r="B456" s="54" t="s">
        <v>20</v>
      </c>
      <c r="C456" s="54">
        <v>2022</v>
      </c>
      <c r="D456" s="55">
        <v>44704</v>
      </c>
      <c r="E456" s="55" t="s">
        <v>15</v>
      </c>
      <c r="F456" s="56" t="s">
        <v>31</v>
      </c>
      <c r="G456" s="68">
        <v>105</v>
      </c>
    </row>
    <row r="457" spans="2:7" ht="13.5" hidden="1">
      <c r="B457" s="54" t="s">
        <v>20</v>
      </c>
      <c r="C457" s="54">
        <v>2022</v>
      </c>
      <c r="D457" s="55">
        <v>44704</v>
      </c>
      <c r="E457" s="55" t="s">
        <v>15</v>
      </c>
      <c r="F457" s="56" t="s">
        <v>40</v>
      </c>
      <c r="G457" s="68">
        <v>3</v>
      </c>
    </row>
    <row r="458" spans="2:7" ht="13.5" hidden="1">
      <c r="B458" s="54" t="s">
        <v>20</v>
      </c>
      <c r="C458" s="54">
        <v>2022</v>
      </c>
      <c r="D458" s="55">
        <v>44705</v>
      </c>
      <c r="E458" s="55" t="s">
        <v>15</v>
      </c>
      <c r="F458" s="56" t="s">
        <v>30</v>
      </c>
      <c r="G458" s="68">
        <v>95</v>
      </c>
    </row>
    <row r="459" spans="2:7" ht="13.5" hidden="1">
      <c r="B459" s="54" t="s">
        <v>20</v>
      </c>
      <c r="C459" s="54">
        <v>2022</v>
      </c>
      <c r="D459" s="55">
        <v>44705</v>
      </c>
      <c r="E459" s="55" t="s">
        <v>15</v>
      </c>
      <c r="F459" s="56" t="s">
        <v>16</v>
      </c>
      <c r="G459" s="68">
        <v>9</v>
      </c>
    </row>
    <row r="460" spans="2:7" ht="13.5" hidden="1">
      <c r="B460" s="54" t="s">
        <v>20</v>
      </c>
      <c r="C460" s="54">
        <v>2022</v>
      </c>
      <c r="D460" s="55">
        <v>44705</v>
      </c>
      <c r="E460" s="55" t="s">
        <v>15</v>
      </c>
      <c r="F460" s="56" t="s">
        <v>26</v>
      </c>
      <c r="G460" s="68">
        <v>18</v>
      </c>
    </row>
    <row r="461" spans="2:7" ht="13.5" hidden="1">
      <c r="B461" s="54" t="s">
        <v>20</v>
      </c>
      <c r="C461" s="54">
        <v>2022</v>
      </c>
      <c r="D461" s="55">
        <v>44705</v>
      </c>
      <c r="E461" s="55" t="s">
        <v>15</v>
      </c>
      <c r="F461" s="56" t="s">
        <v>29</v>
      </c>
      <c r="G461" s="68">
        <v>16</v>
      </c>
    </row>
    <row r="462" spans="2:7" ht="13.5" hidden="1">
      <c r="B462" s="54" t="s">
        <v>20</v>
      </c>
      <c r="C462" s="54">
        <v>2022</v>
      </c>
      <c r="D462" s="55">
        <v>44705</v>
      </c>
      <c r="E462" s="55" t="s">
        <v>15</v>
      </c>
      <c r="F462" s="56" t="s">
        <v>39</v>
      </c>
      <c r="G462" s="68">
        <v>4</v>
      </c>
    </row>
    <row r="463" spans="2:7" ht="13.5">
      <c r="B463" s="54" t="s">
        <v>20</v>
      </c>
      <c r="C463" s="54">
        <v>2022</v>
      </c>
      <c r="D463" s="55">
        <v>44705</v>
      </c>
      <c r="E463" s="55" t="s">
        <v>15</v>
      </c>
      <c r="F463" s="56" t="s">
        <v>31</v>
      </c>
      <c r="G463" s="68">
        <v>176</v>
      </c>
    </row>
    <row r="464" spans="2:7" ht="13.5" hidden="1">
      <c r="B464" s="54" t="s">
        <v>20</v>
      </c>
      <c r="C464" s="54">
        <v>2022</v>
      </c>
      <c r="D464" s="55">
        <v>44706</v>
      </c>
      <c r="E464" s="55" t="s">
        <v>15</v>
      </c>
      <c r="F464" s="56" t="s">
        <v>30</v>
      </c>
      <c r="G464" s="68">
        <v>80</v>
      </c>
    </row>
    <row r="465" spans="2:7" ht="13.5" hidden="1">
      <c r="B465" s="54" t="s">
        <v>20</v>
      </c>
      <c r="C465" s="54">
        <v>2022</v>
      </c>
      <c r="D465" s="55">
        <v>44706</v>
      </c>
      <c r="E465" s="55" t="s">
        <v>15</v>
      </c>
      <c r="F465" s="56" t="s">
        <v>16</v>
      </c>
      <c r="G465" s="68">
        <v>21</v>
      </c>
    </row>
    <row r="466" spans="2:7" ht="13.5" hidden="1">
      <c r="B466" s="54" t="s">
        <v>20</v>
      </c>
      <c r="C466" s="54">
        <v>2022</v>
      </c>
      <c r="D466" s="55">
        <v>44706</v>
      </c>
      <c r="E466" s="55" t="s">
        <v>15</v>
      </c>
      <c r="F466" s="56" t="s">
        <v>26</v>
      </c>
      <c r="G466" s="68">
        <v>20</v>
      </c>
    </row>
    <row r="467" spans="2:7" ht="13.5" hidden="1">
      <c r="B467" s="54" t="s">
        <v>20</v>
      </c>
      <c r="C467" s="54">
        <v>2022</v>
      </c>
      <c r="D467" s="55">
        <v>44706</v>
      </c>
      <c r="E467" s="55" t="s">
        <v>15</v>
      </c>
      <c r="F467" s="56" t="s">
        <v>29</v>
      </c>
      <c r="G467" s="68">
        <v>11</v>
      </c>
    </row>
    <row r="468" spans="2:7" ht="13.5" hidden="1">
      <c r="B468" s="54" t="s">
        <v>20</v>
      </c>
      <c r="C468" s="54">
        <v>2022</v>
      </c>
      <c r="D468" s="55">
        <v>44706</v>
      </c>
      <c r="E468" s="55" t="s">
        <v>15</v>
      </c>
      <c r="F468" s="56" t="s">
        <v>39</v>
      </c>
      <c r="G468" s="68">
        <v>3</v>
      </c>
    </row>
    <row r="469" spans="2:7" ht="13.5">
      <c r="B469" s="54" t="s">
        <v>20</v>
      </c>
      <c r="C469" s="54">
        <v>2022</v>
      </c>
      <c r="D469" s="55">
        <v>44706</v>
      </c>
      <c r="E469" s="55" t="s">
        <v>15</v>
      </c>
      <c r="F469" s="56" t="s">
        <v>31</v>
      </c>
      <c r="G469" s="68">
        <v>56</v>
      </c>
    </row>
    <row r="470" spans="2:7" ht="13.5" hidden="1">
      <c r="B470" s="54" t="s">
        <v>20</v>
      </c>
      <c r="C470" s="54">
        <v>2022</v>
      </c>
      <c r="D470" s="55">
        <v>44707</v>
      </c>
      <c r="E470" s="55" t="s">
        <v>15</v>
      </c>
      <c r="F470" s="56" t="s">
        <v>30</v>
      </c>
      <c r="G470" s="68">
        <v>26</v>
      </c>
    </row>
    <row r="471" spans="2:7" ht="13.5" hidden="1">
      <c r="B471" s="54" t="s">
        <v>20</v>
      </c>
      <c r="C471" s="54">
        <v>2022</v>
      </c>
      <c r="D471" s="55">
        <v>44707</v>
      </c>
      <c r="E471" s="55" t="s">
        <v>15</v>
      </c>
      <c r="F471" s="56" t="s">
        <v>16</v>
      </c>
      <c r="G471" s="68">
        <v>15</v>
      </c>
    </row>
    <row r="472" spans="2:7" ht="13.5" hidden="1">
      <c r="B472" s="54" t="s">
        <v>20</v>
      </c>
      <c r="C472" s="54">
        <v>2022</v>
      </c>
      <c r="D472" s="55">
        <v>44707</v>
      </c>
      <c r="E472" s="55" t="s">
        <v>15</v>
      </c>
      <c r="F472" s="56" t="s">
        <v>26</v>
      </c>
      <c r="G472" s="68">
        <v>18</v>
      </c>
    </row>
    <row r="473" spans="2:7" ht="13.5" hidden="1">
      <c r="B473" s="54" t="s">
        <v>20</v>
      </c>
      <c r="C473" s="54">
        <v>2022</v>
      </c>
      <c r="D473" s="55">
        <v>44707</v>
      </c>
      <c r="E473" s="55" t="s">
        <v>15</v>
      </c>
      <c r="F473" s="56" t="s">
        <v>29</v>
      </c>
      <c r="G473" s="68">
        <v>5</v>
      </c>
    </row>
    <row r="474" spans="2:7" ht="13.5" hidden="1">
      <c r="B474" s="54" t="s">
        <v>20</v>
      </c>
      <c r="C474" s="54">
        <v>2022</v>
      </c>
      <c r="D474" s="55">
        <v>44707</v>
      </c>
      <c r="E474" s="55" t="s">
        <v>15</v>
      </c>
      <c r="F474" s="56" t="s">
        <v>39</v>
      </c>
      <c r="G474" s="68">
        <v>9</v>
      </c>
    </row>
    <row r="475" spans="2:7" ht="13.5">
      <c r="B475" s="54" t="s">
        <v>20</v>
      </c>
      <c r="C475" s="54">
        <v>2022</v>
      </c>
      <c r="D475" s="55">
        <v>44707</v>
      </c>
      <c r="E475" s="55" t="s">
        <v>15</v>
      </c>
      <c r="F475" s="56" t="s">
        <v>31</v>
      </c>
      <c r="G475" s="68">
        <v>132</v>
      </c>
    </row>
    <row r="476" spans="2:7" ht="13.5" hidden="1">
      <c r="B476" s="54" t="s">
        <v>20</v>
      </c>
      <c r="C476" s="54">
        <v>2022</v>
      </c>
      <c r="D476" s="55">
        <v>44708</v>
      </c>
      <c r="E476" s="55" t="s">
        <v>15</v>
      </c>
      <c r="F476" s="56" t="s">
        <v>30</v>
      </c>
      <c r="G476" s="68">
        <v>82</v>
      </c>
    </row>
    <row r="477" spans="2:7" ht="13.5" hidden="1">
      <c r="B477" s="54" t="s">
        <v>20</v>
      </c>
      <c r="C477" s="54">
        <v>2022</v>
      </c>
      <c r="D477" s="55">
        <v>44708</v>
      </c>
      <c r="E477" s="55" t="s">
        <v>15</v>
      </c>
      <c r="F477" s="56" t="s">
        <v>16</v>
      </c>
      <c r="G477" s="68">
        <v>36</v>
      </c>
    </row>
    <row r="478" spans="2:7" ht="13.5" hidden="1">
      <c r="B478" s="54" t="s">
        <v>20</v>
      </c>
      <c r="C478" s="54">
        <v>2022</v>
      </c>
      <c r="D478" s="55">
        <v>44708</v>
      </c>
      <c r="E478" s="55" t="s">
        <v>15</v>
      </c>
      <c r="F478" s="56" t="s">
        <v>26</v>
      </c>
      <c r="G478" s="68">
        <v>26</v>
      </c>
    </row>
    <row r="479" spans="2:7" ht="13.5" hidden="1">
      <c r="B479" s="54" t="s">
        <v>20</v>
      </c>
      <c r="C479" s="54">
        <v>2022</v>
      </c>
      <c r="D479" s="55">
        <v>44708</v>
      </c>
      <c r="E479" s="55" t="s">
        <v>15</v>
      </c>
      <c r="F479" s="56" t="s">
        <v>29</v>
      </c>
      <c r="G479" s="68">
        <v>12</v>
      </c>
    </row>
    <row r="480" spans="2:7" ht="13.5" hidden="1">
      <c r="B480" s="54" t="s">
        <v>20</v>
      </c>
      <c r="C480" s="54">
        <v>2022</v>
      </c>
      <c r="D480" s="55">
        <v>44708</v>
      </c>
      <c r="E480" s="55" t="s">
        <v>15</v>
      </c>
      <c r="F480" s="56" t="s">
        <v>39</v>
      </c>
      <c r="G480" s="68">
        <v>4</v>
      </c>
    </row>
    <row r="481" spans="2:7" ht="13.5">
      <c r="B481" s="54" t="s">
        <v>20</v>
      </c>
      <c r="C481" s="54">
        <v>2022</v>
      </c>
      <c r="D481" s="55">
        <v>44708</v>
      </c>
      <c r="E481" s="55" t="s">
        <v>15</v>
      </c>
      <c r="F481" s="56" t="s">
        <v>31</v>
      </c>
      <c r="G481" s="68">
        <v>146</v>
      </c>
    </row>
    <row r="482" spans="2:7" ht="13.5" hidden="1">
      <c r="B482" s="54" t="s">
        <v>20</v>
      </c>
      <c r="C482" s="54">
        <v>2022</v>
      </c>
      <c r="D482" s="55">
        <v>44708</v>
      </c>
      <c r="E482" s="55" t="s">
        <v>15</v>
      </c>
      <c r="F482" s="56" t="s">
        <v>40</v>
      </c>
      <c r="G482" s="68">
        <v>4</v>
      </c>
    </row>
    <row r="483" spans="2:7" ht="13.5" hidden="1">
      <c r="B483" s="54" t="s">
        <v>20</v>
      </c>
      <c r="C483" s="54">
        <v>2022</v>
      </c>
      <c r="D483" s="55">
        <v>44711</v>
      </c>
      <c r="E483" s="55" t="s">
        <v>15</v>
      </c>
      <c r="F483" s="56" t="s">
        <v>30</v>
      </c>
      <c r="G483" s="68">
        <v>150</v>
      </c>
    </row>
    <row r="484" spans="2:7" ht="13.5" hidden="1">
      <c r="B484" s="54" t="s">
        <v>20</v>
      </c>
      <c r="C484" s="54">
        <v>2022</v>
      </c>
      <c r="D484" s="55">
        <v>44711</v>
      </c>
      <c r="E484" s="55" t="s">
        <v>15</v>
      </c>
      <c r="F484" s="56" t="s">
        <v>16</v>
      </c>
      <c r="G484" s="68">
        <v>52</v>
      </c>
    </row>
    <row r="485" spans="2:7" ht="13.5" hidden="1">
      <c r="B485" s="54" t="s">
        <v>20</v>
      </c>
      <c r="C485" s="54">
        <v>2022</v>
      </c>
      <c r="D485" s="55">
        <v>44711</v>
      </c>
      <c r="E485" s="55" t="s">
        <v>15</v>
      </c>
      <c r="F485" s="56" t="s">
        <v>26</v>
      </c>
      <c r="G485" s="68">
        <v>23</v>
      </c>
    </row>
    <row r="486" spans="2:7" ht="13.5" hidden="1">
      <c r="B486" s="54" t="s">
        <v>20</v>
      </c>
      <c r="C486" s="54">
        <v>2022</v>
      </c>
      <c r="D486" s="55">
        <v>44711</v>
      </c>
      <c r="E486" s="55" t="s">
        <v>15</v>
      </c>
      <c r="F486" s="56" t="s">
        <v>29</v>
      </c>
      <c r="G486" s="68">
        <v>7</v>
      </c>
    </row>
    <row r="487" spans="2:7" ht="13.5" hidden="1">
      <c r="B487" s="54" t="s">
        <v>20</v>
      </c>
      <c r="C487" s="54">
        <v>2022</v>
      </c>
      <c r="D487" s="55">
        <v>44711</v>
      </c>
      <c r="E487" s="55" t="s">
        <v>15</v>
      </c>
      <c r="F487" s="56" t="s">
        <v>39</v>
      </c>
      <c r="G487" s="68">
        <v>5</v>
      </c>
    </row>
    <row r="488" spans="2:7" ht="13.5">
      <c r="B488" s="54" t="s">
        <v>20</v>
      </c>
      <c r="C488" s="54">
        <v>2022</v>
      </c>
      <c r="D488" s="55">
        <v>44711</v>
      </c>
      <c r="E488" s="55" t="s">
        <v>15</v>
      </c>
      <c r="F488" s="56" t="s">
        <v>31</v>
      </c>
      <c r="G488" s="68">
        <v>45</v>
      </c>
    </row>
    <row r="489" spans="2:7" ht="13.5" hidden="1">
      <c r="B489" s="54" t="s">
        <v>20</v>
      </c>
      <c r="C489" s="54">
        <v>2022</v>
      </c>
      <c r="D489" s="55">
        <v>44712</v>
      </c>
      <c r="E489" s="55" t="s">
        <v>15</v>
      </c>
      <c r="F489" s="56" t="s">
        <v>30</v>
      </c>
      <c r="G489" s="68">
        <v>29</v>
      </c>
    </row>
    <row r="490" spans="2:7" ht="13.5" hidden="1">
      <c r="B490" s="54" t="s">
        <v>20</v>
      </c>
      <c r="C490" s="54">
        <v>2022</v>
      </c>
      <c r="D490" s="55">
        <v>44712</v>
      </c>
      <c r="E490" s="55" t="s">
        <v>15</v>
      </c>
      <c r="F490" s="56" t="s">
        <v>16</v>
      </c>
      <c r="G490" s="68">
        <v>23</v>
      </c>
    </row>
    <row r="491" spans="2:7" ht="13.5" hidden="1">
      <c r="B491" s="54" t="s">
        <v>20</v>
      </c>
      <c r="C491" s="54">
        <v>2022</v>
      </c>
      <c r="D491" s="55">
        <v>44712</v>
      </c>
      <c r="E491" s="55" t="s">
        <v>15</v>
      </c>
      <c r="F491" s="56" t="s">
        <v>26</v>
      </c>
      <c r="G491" s="68">
        <v>28</v>
      </c>
    </row>
    <row r="492" spans="2:7" ht="13.5" hidden="1">
      <c r="B492" s="54" t="s">
        <v>20</v>
      </c>
      <c r="C492" s="54">
        <v>2022</v>
      </c>
      <c r="D492" s="55">
        <v>44712</v>
      </c>
      <c r="E492" s="55" t="s">
        <v>15</v>
      </c>
      <c r="F492" s="56" t="s">
        <v>29</v>
      </c>
      <c r="G492" s="68">
        <v>17</v>
      </c>
    </row>
    <row r="493" spans="2:7" ht="13.5" hidden="1">
      <c r="B493" s="54" t="s">
        <v>20</v>
      </c>
      <c r="C493" s="54">
        <v>2022</v>
      </c>
      <c r="D493" s="55">
        <v>44712</v>
      </c>
      <c r="E493" s="55" t="s">
        <v>15</v>
      </c>
      <c r="F493" s="56" t="s">
        <v>39</v>
      </c>
      <c r="G493" s="68">
        <v>3</v>
      </c>
    </row>
    <row r="494" spans="2:7" ht="13.5">
      <c r="B494" s="54" t="s">
        <v>20</v>
      </c>
      <c r="C494" s="54">
        <v>2022</v>
      </c>
      <c r="D494" s="55">
        <v>44712</v>
      </c>
      <c r="E494" s="55" t="s">
        <v>15</v>
      </c>
      <c r="F494" s="56" t="s">
        <v>31</v>
      </c>
      <c r="G494" s="68">
        <v>206</v>
      </c>
    </row>
    <row r="495" spans="2:7" ht="13.5" hidden="1">
      <c r="B495" s="54" t="s">
        <v>20</v>
      </c>
      <c r="C495" s="54">
        <v>2022</v>
      </c>
      <c r="D495" s="55">
        <v>44712</v>
      </c>
      <c r="E495" s="55" t="s">
        <v>15</v>
      </c>
      <c r="F495" s="56" t="s">
        <v>41</v>
      </c>
      <c r="G495" s="68">
        <v>3</v>
      </c>
    </row>
    <row r="496" spans="2:7" ht="13.5" hidden="1">
      <c r="B496" s="54" t="s">
        <v>21</v>
      </c>
      <c r="C496" s="54">
        <v>2022</v>
      </c>
      <c r="D496" s="55">
        <v>44713</v>
      </c>
      <c r="E496" s="55" t="s">
        <v>15</v>
      </c>
      <c r="F496" s="56" t="s">
        <v>30</v>
      </c>
      <c r="G496" s="68">
        <v>74</v>
      </c>
    </row>
    <row r="497" spans="2:7" ht="13.5" hidden="1">
      <c r="B497" s="54" t="s">
        <v>21</v>
      </c>
      <c r="C497" s="54">
        <v>2022</v>
      </c>
      <c r="D497" s="55">
        <v>44713</v>
      </c>
      <c r="E497" s="55" t="s">
        <v>15</v>
      </c>
      <c r="F497" s="56" t="s">
        <v>16</v>
      </c>
      <c r="G497" s="68">
        <v>7</v>
      </c>
    </row>
    <row r="498" spans="2:7" ht="13.5" hidden="1">
      <c r="B498" s="54" t="s">
        <v>21</v>
      </c>
      <c r="C498" s="54">
        <v>2022</v>
      </c>
      <c r="D498" s="55">
        <v>44713</v>
      </c>
      <c r="E498" s="55" t="s">
        <v>15</v>
      </c>
      <c r="F498" s="56" t="s">
        <v>26</v>
      </c>
      <c r="G498" s="68">
        <v>8</v>
      </c>
    </row>
    <row r="499" spans="2:7" ht="13.5" hidden="1">
      <c r="B499" s="54" t="s">
        <v>21</v>
      </c>
      <c r="C499" s="54">
        <v>2022</v>
      </c>
      <c r="D499" s="55">
        <v>44713</v>
      </c>
      <c r="E499" s="55" t="s">
        <v>15</v>
      </c>
      <c r="F499" s="56" t="s">
        <v>29</v>
      </c>
      <c r="G499" s="68">
        <v>7</v>
      </c>
    </row>
    <row r="500" spans="2:7" ht="13.5" hidden="1">
      <c r="B500" s="54" t="s">
        <v>21</v>
      </c>
      <c r="C500" s="54">
        <v>2022</v>
      </c>
      <c r="D500" s="55">
        <v>44713</v>
      </c>
      <c r="E500" s="55" t="s">
        <v>15</v>
      </c>
      <c r="F500" s="56" t="s">
        <v>39</v>
      </c>
      <c r="G500" s="68">
        <v>2</v>
      </c>
    </row>
    <row r="501" spans="2:7" ht="13.5">
      <c r="B501" s="54" t="s">
        <v>21</v>
      </c>
      <c r="C501" s="54">
        <v>2022</v>
      </c>
      <c r="D501" s="55">
        <v>44713</v>
      </c>
      <c r="E501" s="55" t="s">
        <v>15</v>
      </c>
      <c r="F501" s="56" t="s">
        <v>31</v>
      </c>
      <c r="G501" s="68">
        <v>90</v>
      </c>
    </row>
    <row r="502" spans="2:7" ht="13.5" hidden="1">
      <c r="B502" s="54" t="s">
        <v>21</v>
      </c>
      <c r="C502" s="54">
        <v>2022</v>
      </c>
      <c r="D502" s="55">
        <v>44713</v>
      </c>
      <c r="E502" s="55" t="s">
        <v>15</v>
      </c>
      <c r="F502" s="56" t="s">
        <v>41</v>
      </c>
      <c r="G502" s="68">
        <v>5</v>
      </c>
    </row>
    <row r="503" spans="2:7" ht="13.5" hidden="1">
      <c r="B503" s="54" t="s">
        <v>21</v>
      </c>
      <c r="C503" s="54">
        <v>2022</v>
      </c>
      <c r="D503" s="55">
        <v>44714</v>
      </c>
      <c r="E503" s="55" t="s">
        <v>15</v>
      </c>
      <c r="F503" s="56" t="s">
        <v>30</v>
      </c>
      <c r="G503" s="68">
        <v>33</v>
      </c>
    </row>
    <row r="504" spans="2:7" ht="13.5" hidden="1">
      <c r="B504" s="54" t="s">
        <v>21</v>
      </c>
      <c r="C504" s="54">
        <v>2022</v>
      </c>
      <c r="D504" s="55">
        <v>44714</v>
      </c>
      <c r="E504" s="55" t="s">
        <v>15</v>
      </c>
      <c r="F504" s="56" t="s">
        <v>16</v>
      </c>
      <c r="G504" s="68">
        <v>14</v>
      </c>
    </row>
    <row r="505" spans="2:7" ht="13.5" hidden="1">
      <c r="B505" s="54" t="s">
        <v>21</v>
      </c>
      <c r="C505" s="54">
        <v>2022</v>
      </c>
      <c r="D505" s="55">
        <v>44714</v>
      </c>
      <c r="E505" s="55" t="s">
        <v>15</v>
      </c>
      <c r="F505" s="56" t="s">
        <v>26</v>
      </c>
      <c r="G505" s="68">
        <v>24</v>
      </c>
    </row>
    <row r="506" spans="2:7" ht="13.5" hidden="1">
      <c r="B506" s="54" t="s">
        <v>21</v>
      </c>
      <c r="C506" s="54">
        <v>2022</v>
      </c>
      <c r="D506" s="55">
        <v>44714</v>
      </c>
      <c r="E506" s="55" t="s">
        <v>15</v>
      </c>
      <c r="F506" s="56" t="s">
        <v>29</v>
      </c>
      <c r="G506" s="68">
        <v>9</v>
      </c>
    </row>
    <row r="507" spans="2:7" ht="13.5" hidden="1">
      <c r="B507" s="54" t="s">
        <v>21</v>
      </c>
      <c r="C507" s="54">
        <v>2022</v>
      </c>
      <c r="D507" s="55">
        <v>44714</v>
      </c>
      <c r="E507" s="55" t="s">
        <v>15</v>
      </c>
      <c r="F507" s="56" t="s">
        <v>39</v>
      </c>
      <c r="G507" s="68">
        <v>6</v>
      </c>
    </row>
    <row r="508" spans="2:7" ht="13.5">
      <c r="B508" s="54" t="s">
        <v>21</v>
      </c>
      <c r="C508" s="54">
        <v>2022</v>
      </c>
      <c r="D508" s="55">
        <v>44714</v>
      </c>
      <c r="E508" s="55" t="s">
        <v>15</v>
      </c>
      <c r="F508" s="56" t="s">
        <v>31</v>
      </c>
      <c r="G508" s="68">
        <v>80</v>
      </c>
    </row>
    <row r="509" spans="2:7" ht="13.5" hidden="1">
      <c r="B509" s="54" t="s">
        <v>21</v>
      </c>
      <c r="C509" s="54">
        <v>2022</v>
      </c>
      <c r="D509" s="55">
        <v>44714</v>
      </c>
      <c r="E509" s="55" t="s">
        <v>15</v>
      </c>
      <c r="F509" s="56" t="s">
        <v>41</v>
      </c>
      <c r="G509" s="68">
        <v>1</v>
      </c>
    </row>
    <row r="510" spans="2:7" ht="13.5" hidden="1">
      <c r="B510" s="54" t="s">
        <v>21</v>
      </c>
      <c r="C510" s="54">
        <v>2022</v>
      </c>
      <c r="D510" s="55">
        <v>44715</v>
      </c>
      <c r="E510" s="55" t="s">
        <v>15</v>
      </c>
      <c r="F510" s="56" t="s">
        <v>30</v>
      </c>
      <c r="G510" s="68">
        <v>6</v>
      </c>
    </row>
    <row r="511" spans="2:7" ht="13.5" hidden="1">
      <c r="B511" s="54" t="s">
        <v>21</v>
      </c>
      <c r="C511" s="54">
        <v>2022</v>
      </c>
      <c r="D511" s="55">
        <v>44715</v>
      </c>
      <c r="E511" s="55" t="s">
        <v>15</v>
      </c>
      <c r="F511" s="56" t="s">
        <v>16</v>
      </c>
      <c r="G511" s="68">
        <v>10</v>
      </c>
    </row>
    <row r="512" spans="2:7" ht="13.5" hidden="1">
      <c r="B512" s="54" t="s">
        <v>21</v>
      </c>
      <c r="C512" s="54">
        <v>2022</v>
      </c>
      <c r="D512" s="55">
        <v>44715</v>
      </c>
      <c r="E512" s="55" t="s">
        <v>15</v>
      </c>
      <c r="F512" s="56" t="s">
        <v>26</v>
      </c>
      <c r="G512" s="68">
        <v>18</v>
      </c>
    </row>
    <row r="513" spans="2:7" ht="13.5" hidden="1">
      <c r="B513" s="54" t="s">
        <v>21</v>
      </c>
      <c r="C513" s="54">
        <v>2022</v>
      </c>
      <c r="D513" s="55">
        <v>44715</v>
      </c>
      <c r="E513" s="55" t="s">
        <v>15</v>
      </c>
      <c r="F513" s="56" t="s">
        <v>29</v>
      </c>
      <c r="G513" s="68">
        <v>4</v>
      </c>
    </row>
    <row r="514" spans="2:7" ht="13.5" hidden="1">
      <c r="B514" s="54" t="s">
        <v>21</v>
      </c>
      <c r="C514" s="54">
        <v>2022</v>
      </c>
      <c r="D514" s="55">
        <v>44715</v>
      </c>
      <c r="E514" s="55" t="s">
        <v>15</v>
      </c>
      <c r="F514" s="56" t="s">
        <v>39</v>
      </c>
      <c r="G514" s="68">
        <v>5</v>
      </c>
    </row>
    <row r="515" spans="2:7" ht="13.5">
      <c r="B515" s="54" t="s">
        <v>21</v>
      </c>
      <c r="C515" s="54">
        <v>2022</v>
      </c>
      <c r="D515" s="55">
        <v>44715</v>
      </c>
      <c r="E515" s="55" t="s">
        <v>15</v>
      </c>
      <c r="F515" s="56" t="s">
        <v>31</v>
      </c>
      <c r="G515" s="68">
        <v>91</v>
      </c>
    </row>
    <row r="516" spans="2:7" ht="13.5" hidden="1">
      <c r="B516" s="54" t="s">
        <v>21</v>
      </c>
      <c r="C516" s="54">
        <v>2022</v>
      </c>
      <c r="D516" s="55">
        <v>44715</v>
      </c>
      <c r="E516" s="55" t="s">
        <v>15</v>
      </c>
      <c r="F516" s="56" t="s">
        <v>41</v>
      </c>
      <c r="G516" s="68">
        <v>25</v>
      </c>
    </row>
    <row r="517" spans="2:7" ht="13.5" hidden="1">
      <c r="B517" s="54" t="s">
        <v>21</v>
      </c>
      <c r="C517" s="54">
        <v>2022</v>
      </c>
      <c r="D517" s="55">
        <v>44718</v>
      </c>
      <c r="E517" s="55" t="s">
        <v>15</v>
      </c>
      <c r="F517" s="56" t="s">
        <v>30</v>
      </c>
      <c r="G517" s="67">
        <v>17</v>
      </c>
    </row>
    <row r="518" spans="2:7" ht="13.5" hidden="1">
      <c r="B518" s="54" t="s">
        <v>21</v>
      </c>
      <c r="C518" s="54">
        <v>2022</v>
      </c>
      <c r="D518" s="55">
        <v>44718</v>
      </c>
      <c r="E518" s="55" t="s">
        <v>15</v>
      </c>
      <c r="F518" s="56" t="s">
        <v>16</v>
      </c>
      <c r="G518" s="67">
        <v>11</v>
      </c>
    </row>
    <row r="519" spans="2:7" ht="13.5" hidden="1">
      <c r="B519" s="54" t="s">
        <v>21</v>
      </c>
      <c r="C519" s="54">
        <v>2022</v>
      </c>
      <c r="D519" s="55">
        <v>44718</v>
      </c>
      <c r="E519" s="55" t="s">
        <v>15</v>
      </c>
      <c r="F519" s="56" t="s">
        <v>26</v>
      </c>
      <c r="G519" s="67">
        <v>29</v>
      </c>
    </row>
    <row r="520" spans="2:7" ht="13.5" hidden="1">
      <c r="B520" s="54" t="s">
        <v>21</v>
      </c>
      <c r="C520" s="54">
        <v>2022</v>
      </c>
      <c r="D520" s="55">
        <v>44718</v>
      </c>
      <c r="E520" s="55" t="s">
        <v>15</v>
      </c>
      <c r="F520" s="56" t="s">
        <v>29</v>
      </c>
      <c r="G520" s="67">
        <v>32</v>
      </c>
    </row>
    <row r="521" spans="2:7" ht="13.5" hidden="1">
      <c r="B521" s="54" t="s">
        <v>21</v>
      </c>
      <c r="C521" s="54">
        <v>2022</v>
      </c>
      <c r="D521" s="55">
        <v>44718</v>
      </c>
      <c r="E521" s="55" t="s">
        <v>15</v>
      </c>
      <c r="F521" s="56" t="s">
        <v>39</v>
      </c>
      <c r="G521" s="67">
        <v>2</v>
      </c>
    </row>
    <row r="522" spans="2:7" ht="13.5" hidden="1">
      <c r="B522" s="54" t="s">
        <v>21</v>
      </c>
      <c r="C522" s="54">
        <v>2022</v>
      </c>
      <c r="D522" s="55">
        <v>44718</v>
      </c>
      <c r="E522" s="55" t="s">
        <v>15</v>
      </c>
      <c r="F522" s="56" t="s">
        <v>42</v>
      </c>
      <c r="G522" s="67">
        <v>72</v>
      </c>
    </row>
    <row r="523" spans="2:7" ht="13.5" hidden="1">
      <c r="B523" s="54" t="s">
        <v>21</v>
      </c>
      <c r="C523" s="54">
        <v>2022</v>
      </c>
      <c r="D523" s="55">
        <v>44718</v>
      </c>
      <c r="E523" s="55" t="s">
        <v>15</v>
      </c>
      <c r="F523" s="56" t="s">
        <v>42</v>
      </c>
      <c r="G523" s="67">
        <v>3</v>
      </c>
    </row>
    <row r="524" spans="2:7" ht="13.5" hidden="1">
      <c r="B524" s="54" t="s">
        <v>21</v>
      </c>
      <c r="C524" s="54">
        <v>2022</v>
      </c>
      <c r="D524" s="55">
        <v>44719</v>
      </c>
      <c r="E524" s="55" t="s">
        <v>15</v>
      </c>
      <c r="F524" s="56" t="s">
        <v>30</v>
      </c>
      <c r="G524" s="67">
        <v>48</v>
      </c>
    </row>
    <row r="525" spans="2:7" ht="13.5" hidden="1">
      <c r="B525" s="54" t="s">
        <v>21</v>
      </c>
      <c r="C525" s="54">
        <v>2022</v>
      </c>
      <c r="D525" s="55">
        <v>44719</v>
      </c>
      <c r="E525" s="55" t="s">
        <v>15</v>
      </c>
      <c r="F525" s="56" t="s">
        <v>16</v>
      </c>
      <c r="G525" s="67">
        <v>8</v>
      </c>
    </row>
    <row r="526" spans="2:7" ht="13.5" hidden="1">
      <c r="B526" s="54" t="s">
        <v>21</v>
      </c>
      <c r="C526" s="54">
        <v>2022</v>
      </c>
      <c r="D526" s="55">
        <v>44719</v>
      </c>
      <c r="E526" s="55" t="s">
        <v>15</v>
      </c>
      <c r="F526" s="56" t="s">
        <v>26</v>
      </c>
      <c r="G526" s="67">
        <v>13</v>
      </c>
    </row>
    <row r="527" spans="2:7" ht="13.5" hidden="1">
      <c r="B527" s="54" t="s">
        <v>21</v>
      </c>
      <c r="C527" s="54">
        <v>2022</v>
      </c>
      <c r="D527" s="55">
        <v>44719</v>
      </c>
      <c r="E527" s="55" t="s">
        <v>15</v>
      </c>
      <c r="F527" s="56" t="s">
        <v>29</v>
      </c>
      <c r="G527" s="67">
        <v>9</v>
      </c>
    </row>
    <row r="528" spans="2:7" ht="13.5" hidden="1">
      <c r="B528" s="54" t="s">
        <v>21</v>
      </c>
      <c r="C528" s="54">
        <v>2022</v>
      </c>
      <c r="D528" s="55">
        <v>44719</v>
      </c>
      <c r="E528" s="55" t="s">
        <v>15</v>
      </c>
      <c r="F528" s="56" t="s">
        <v>39</v>
      </c>
      <c r="G528" s="67">
        <v>3</v>
      </c>
    </row>
    <row r="529" spans="2:7" ht="13.5">
      <c r="B529" s="54" t="s">
        <v>21</v>
      </c>
      <c r="C529" s="54">
        <v>2022</v>
      </c>
      <c r="D529" s="55">
        <v>44719</v>
      </c>
      <c r="E529" s="55" t="s">
        <v>15</v>
      </c>
      <c r="F529" s="56" t="s">
        <v>31</v>
      </c>
      <c r="G529" s="67">
        <v>85</v>
      </c>
    </row>
    <row r="530" spans="2:7" ht="13.5" hidden="1">
      <c r="B530" s="54" t="s">
        <v>21</v>
      </c>
      <c r="C530" s="54">
        <v>2022</v>
      </c>
      <c r="D530" s="55">
        <v>44719</v>
      </c>
      <c r="E530" s="55" t="s">
        <v>15</v>
      </c>
      <c r="F530" s="56" t="s">
        <v>42</v>
      </c>
      <c r="G530" s="67">
        <v>9</v>
      </c>
    </row>
    <row r="531" spans="2:7" ht="13.5" hidden="1">
      <c r="B531" s="54" t="s">
        <v>21</v>
      </c>
      <c r="C531" s="54">
        <v>2022</v>
      </c>
      <c r="D531" s="55">
        <v>44720</v>
      </c>
      <c r="E531" s="55" t="s">
        <v>15</v>
      </c>
      <c r="F531" s="56" t="s">
        <v>30</v>
      </c>
      <c r="G531" s="67">
        <v>12</v>
      </c>
    </row>
    <row r="532" spans="2:7" ht="13.5" hidden="1">
      <c r="B532" s="54" t="s">
        <v>21</v>
      </c>
      <c r="C532" s="54">
        <v>2022</v>
      </c>
      <c r="D532" s="55">
        <v>44720</v>
      </c>
      <c r="E532" s="55" t="s">
        <v>15</v>
      </c>
      <c r="F532" s="56" t="s">
        <v>16</v>
      </c>
      <c r="G532" s="67">
        <v>21</v>
      </c>
    </row>
    <row r="533" spans="2:7" ht="13.5" hidden="1">
      <c r="B533" s="54" t="s">
        <v>21</v>
      </c>
      <c r="C533" s="54">
        <v>2022</v>
      </c>
      <c r="D533" s="55">
        <v>44720</v>
      </c>
      <c r="E533" s="55" t="s">
        <v>15</v>
      </c>
      <c r="F533" s="56" t="s">
        <v>26</v>
      </c>
      <c r="G533" s="67">
        <v>10</v>
      </c>
    </row>
    <row r="534" spans="2:7" ht="13.5" hidden="1">
      <c r="B534" s="54" t="s">
        <v>21</v>
      </c>
      <c r="C534" s="54">
        <v>2022</v>
      </c>
      <c r="D534" s="55">
        <v>44720</v>
      </c>
      <c r="E534" s="55" t="s">
        <v>15</v>
      </c>
      <c r="F534" s="56" t="s">
        <v>29</v>
      </c>
      <c r="G534" s="67">
        <v>8</v>
      </c>
    </row>
    <row r="535" spans="2:7" ht="13.5" hidden="1">
      <c r="B535" s="54" t="s">
        <v>21</v>
      </c>
      <c r="C535" s="54">
        <v>2022</v>
      </c>
      <c r="D535" s="55">
        <v>44720</v>
      </c>
      <c r="E535" s="55" t="s">
        <v>15</v>
      </c>
      <c r="F535" s="56" t="s">
        <v>39</v>
      </c>
      <c r="G535" s="67">
        <v>14</v>
      </c>
    </row>
    <row r="536" spans="2:7" ht="13.5">
      <c r="B536" s="54" t="s">
        <v>21</v>
      </c>
      <c r="C536" s="54">
        <v>2022</v>
      </c>
      <c r="D536" s="55">
        <v>44720</v>
      </c>
      <c r="E536" s="55" t="s">
        <v>15</v>
      </c>
      <c r="F536" s="56" t="s">
        <v>31</v>
      </c>
      <c r="G536" s="67">
        <v>41</v>
      </c>
    </row>
    <row r="537" spans="2:7" ht="13.5" hidden="1">
      <c r="B537" s="54" t="s">
        <v>21</v>
      </c>
      <c r="C537" s="54">
        <v>2022</v>
      </c>
      <c r="D537" s="55">
        <v>44720</v>
      </c>
      <c r="E537" s="55" t="s">
        <v>15</v>
      </c>
      <c r="F537" s="56" t="s">
        <v>42</v>
      </c>
      <c r="G537" s="67">
        <v>10</v>
      </c>
    </row>
    <row r="538" spans="2:7" ht="13.5" hidden="1">
      <c r="B538" s="54" t="s">
        <v>21</v>
      </c>
      <c r="C538" s="54">
        <v>2022</v>
      </c>
      <c r="D538" s="55">
        <v>44721</v>
      </c>
      <c r="E538" s="55" t="s">
        <v>15</v>
      </c>
      <c r="F538" s="56" t="s">
        <v>30</v>
      </c>
      <c r="G538" s="67">
        <v>44</v>
      </c>
    </row>
    <row r="539" spans="2:7" ht="13.5" hidden="1">
      <c r="B539" s="54" t="s">
        <v>21</v>
      </c>
      <c r="C539" s="54">
        <v>2022</v>
      </c>
      <c r="D539" s="55">
        <v>44721</v>
      </c>
      <c r="E539" s="55" t="s">
        <v>15</v>
      </c>
      <c r="F539" s="56" t="s">
        <v>16</v>
      </c>
      <c r="G539" s="67">
        <v>16</v>
      </c>
    </row>
    <row r="540" spans="2:7" ht="13.5" hidden="1">
      <c r="B540" s="54" t="s">
        <v>21</v>
      </c>
      <c r="C540" s="54">
        <v>2022</v>
      </c>
      <c r="D540" s="55">
        <v>44721</v>
      </c>
      <c r="E540" s="55" t="s">
        <v>15</v>
      </c>
      <c r="F540" s="56" t="s">
        <v>26</v>
      </c>
      <c r="G540" s="67">
        <v>15</v>
      </c>
    </row>
    <row r="541" spans="2:7" ht="13.5" hidden="1">
      <c r="B541" s="54" t="s">
        <v>21</v>
      </c>
      <c r="C541" s="54">
        <v>2022</v>
      </c>
      <c r="D541" s="55">
        <v>44721</v>
      </c>
      <c r="E541" s="55" t="s">
        <v>15</v>
      </c>
      <c r="F541" s="56" t="s">
        <v>29</v>
      </c>
      <c r="G541" s="67">
        <v>4</v>
      </c>
    </row>
    <row r="542" spans="2:7" ht="13.5" hidden="1">
      <c r="B542" s="54" t="s">
        <v>21</v>
      </c>
      <c r="C542" s="54">
        <v>2022</v>
      </c>
      <c r="D542" s="55">
        <v>44721</v>
      </c>
      <c r="E542" s="55" t="s">
        <v>15</v>
      </c>
      <c r="F542" s="56" t="s">
        <v>39</v>
      </c>
      <c r="G542" s="67">
        <v>8</v>
      </c>
    </row>
    <row r="543" spans="2:7" ht="13.5">
      <c r="B543" s="54" t="s">
        <v>21</v>
      </c>
      <c r="C543" s="54">
        <v>2022</v>
      </c>
      <c r="D543" s="55">
        <v>44721</v>
      </c>
      <c r="E543" s="55" t="s">
        <v>15</v>
      </c>
      <c r="F543" s="56" t="s">
        <v>31</v>
      </c>
      <c r="G543" s="67">
        <v>128</v>
      </c>
    </row>
    <row r="544" spans="2:7" ht="13.5" hidden="1">
      <c r="B544" s="54" t="s">
        <v>21</v>
      </c>
      <c r="C544" s="54">
        <v>2022</v>
      </c>
      <c r="D544" s="55">
        <v>44721</v>
      </c>
      <c r="E544" s="55" t="s">
        <v>15</v>
      </c>
      <c r="F544" s="56" t="s">
        <v>42</v>
      </c>
      <c r="G544" s="67">
        <v>5</v>
      </c>
    </row>
    <row r="545" spans="2:7" ht="13.5" hidden="1">
      <c r="B545" s="54" t="s">
        <v>21</v>
      </c>
      <c r="C545" s="54">
        <v>2022</v>
      </c>
      <c r="D545" s="55">
        <v>44722</v>
      </c>
      <c r="E545" s="55" t="s">
        <v>15</v>
      </c>
      <c r="F545" s="56" t="s">
        <v>30</v>
      </c>
      <c r="G545" s="67">
        <v>95</v>
      </c>
    </row>
    <row r="546" spans="2:7" ht="13.5" hidden="1">
      <c r="B546" s="54" t="s">
        <v>21</v>
      </c>
      <c r="C546" s="54">
        <v>2022</v>
      </c>
      <c r="D546" s="55">
        <v>44722</v>
      </c>
      <c r="E546" s="55" t="s">
        <v>15</v>
      </c>
      <c r="F546" s="56" t="s">
        <v>16</v>
      </c>
      <c r="G546" s="67">
        <v>32</v>
      </c>
    </row>
    <row r="547" spans="2:7" ht="13.5" hidden="1">
      <c r="B547" s="54" t="s">
        <v>21</v>
      </c>
      <c r="C547" s="54">
        <v>2022</v>
      </c>
      <c r="D547" s="55">
        <v>44722</v>
      </c>
      <c r="E547" s="55" t="s">
        <v>15</v>
      </c>
      <c r="F547" s="56" t="s">
        <v>26</v>
      </c>
      <c r="G547" s="67">
        <v>16</v>
      </c>
    </row>
    <row r="548" spans="2:7" ht="13.5" hidden="1">
      <c r="B548" s="54" t="s">
        <v>21</v>
      </c>
      <c r="C548" s="54">
        <v>2022</v>
      </c>
      <c r="D548" s="55">
        <v>44722</v>
      </c>
      <c r="E548" s="55" t="s">
        <v>15</v>
      </c>
      <c r="F548" s="56" t="s">
        <v>29</v>
      </c>
      <c r="G548" s="67">
        <v>8</v>
      </c>
    </row>
    <row r="549" spans="2:7" ht="13.5" hidden="1">
      <c r="B549" s="54" t="s">
        <v>21</v>
      </c>
      <c r="C549" s="54">
        <v>2022</v>
      </c>
      <c r="D549" s="55">
        <v>44722</v>
      </c>
      <c r="E549" s="55" t="s">
        <v>15</v>
      </c>
      <c r="F549" s="56" t="s">
        <v>39</v>
      </c>
      <c r="G549" s="67">
        <v>3</v>
      </c>
    </row>
    <row r="550" spans="2:7" ht="13.5">
      <c r="B550" s="54" t="s">
        <v>21</v>
      </c>
      <c r="C550" s="54">
        <v>2022</v>
      </c>
      <c r="D550" s="55">
        <v>44722</v>
      </c>
      <c r="E550" s="55" t="s">
        <v>15</v>
      </c>
      <c r="F550" s="56" t="s">
        <v>31</v>
      </c>
      <c r="G550" s="67">
        <v>180</v>
      </c>
    </row>
    <row r="551" spans="2:7" ht="13.5" hidden="1">
      <c r="B551" s="54" t="s">
        <v>21</v>
      </c>
      <c r="C551" s="54">
        <v>2022</v>
      </c>
      <c r="D551" s="55">
        <v>44722</v>
      </c>
      <c r="E551" s="55" t="s">
        <v>15</v>
      </c>
      <c r="F551" s="56" t="s">
        <v>42</v>
      </c>
      <c r="G551" s="67">
        <v>20</v>
      </c>
    </row>
    <row r="552" spans="2:7" ht="13.5" hidden="1">
      <c r="B552" s="54" t="s">
        <v>21</v>
      </c>
      <c r="C552" s="54">
        <v>2022</v>
      </c>
      <c r="D552" s="55">
        <v>44725</v>
      </c>
      <c r="E552" s="55" t="s">
        <v>15</v>
      </c>
      <c r="F552" s="56" t="s">
        <v>30</v>
      </c>
      <c r="G552" s="67">
        <v>71</v>
      </c>
    </row>
    <row r="553" spans="2:7" ht="13.5" hidden="1">
      <c r="B553" s="54" t="s">
        <v>21</v>
      </c>
      <c r="C553" s="54">
        <v>2022</v>
      </c>
      <c r="D553" s="55">
        <v>44725</v>
      </c>
      <c r="E553" s="55" t="s">
        <v>15</v>
      </c>
      <c r="F553" s="56" t="s">
        <v>16</v>
      </c>
      <c r="G553" s="67">
        <v>14</v>
      </c>
    </row>
    <row r="554" spans="2:7" ht="13.5" hidden="1">
      <c r="B554" s="54" t="s">
        <v>21</v>
      </c>
      <c r="C554" s="54">
        <v>2022</v>
      </c>
      <c r="D554" s="55">
        <v>44725</v>
      </c>
      <c r="E554" s="55" t="s">
        <v>15</v>
      </c>
      <c r="F554" s="56" t="s">
        <v>26</v>
      </c>
      <c r="G554" s="67">
        <v>25</v>
      </c>
    </row>
    <row r="555" spans="2:7" ht="13.5" hidden="1">
      <c r="B555" s="54" t="s">
        <v>21</v>
      </c>
      <c r="C555" s="54">
        <v>2022</v>
      </c>
      <c r="D555" s="55">
        <v>44725</v>
      </c>
      <c r="E555" s="55" t="s">
        <v>15</v>
      </c>
      <c r="F555" s="56" t="s">
        <v>29</v>
      </c>
      <c r="G555" s="67">
        <v>14</v>
      </c>
    </row>
    <row r="556" spans="2:7" ht="13.5" hidden="1">
      <c r="B556" s="54" t="s">
        <v>21</v>
      </c>
      <c r="C556" s="54">
        <v>2022</v>
      </c>
      <c r="D556" s="55">
        <v>44725</v>
      </c>
      <c r="E556" s="55" t="s">
        <v>15</v>
      </c>
      <c r="F556" s="56" t="s">
        <v>39</v>
      </c>
      <c r="G556" s="67">
        <v>11</v>
      </c>
    </row>
    <row r="557" spans="2:7" ht="13.5" hidden="1">
      <c r="B557" s="54" t="s">
        <v>21</v>
      </c>
      <c r="C557" s="54">
        <v>2022</v>
      </c>
      <c r="D557" s="55">
        <v>44725</v>
      </c>
      <c r="E557" s="55" t="s">
        <v>15</v>
      </c>
      <c r="F557" s="56" t="s">
        <v>42</v>
      </c>
      <c r="G557" s="67">
        <v>103</v>
      </c>
    </row>
    <row r="558" spans="2:7" ht="13.5" hidden="1">
      <c r="B558" s="54" t="s">
        <v>21</v>
      </c>
      <c r="C558" s="54">
        <v>2022</v>
      </c>
      <c r="D558" s="55">
        <v>44725</v>
      </c>
      <c r="E558" s="55" t="s">
        <v>15</v>
      </c>
      <c r="F558" s="56" t="s">
        <v>42</v>
      </c>
      <c r="G558" s="67">
        <v>9</v>
      </c>
    </row>
    <row r="559" spans="2:7" ht="13.5" hidden="1">
      <c r="B559" s="54" t="s">
        <v>21</v>
      </c>
      <c r="C559" s="54">
        <v>2022</v>
      </c>
      <c r="D559" s="55">
        <v>44726</v>
      </c>
      <c r="E559" s="55" t="s">
        <v>15</v>
      </c>
      <c r="F559" s="56" t="s">
        <v>30</v>
      </c>
      <c r="G559" s="67">
        <v>35</v>
      </c>
    </row>
    <row r="560" spans="2:7" ht="13.5" hidden="1">
      <c r="B560" s="54" t="s">
        <v>21</v>
      </c>
      <c r="C560" s="54">
        <v>2022</v>
      </c>
      <c r="D560" s="55">
        <v>44726</v>
      </c>
      <c r="E560" s="55" t="s">
        <v>15</v>
      </c>
      <c r="F560" s="56" t="s">
        <v>16</v>
      </c>
      <c r="G560" s="67">
        <v>10</v>
      </c>
    </row>
    <row r="561" spans="2:7" ht="13.5" hidden="1">
      <c r="B561" s="54" t="s">
        <v>21</v>
      </c>
      <c r="C561" s="54">
        <v>2022</v>
      </c>
      <c r="D561" s="55">
        <v>44726</v>
      </c>
      <c r="E561" s="55" t="s">
        <v>15</v>
      </c>
      <c r="F561" s="56" t="s">
        <v>26</v>
      </c>
      <c r="G561" s="67">
        <v>10</v>
      </c>
    </row>
    <row r="562" spans="2:7" ht="13.5" hidden="1">
      <c r="B562" s="54" t="s">
        <v>21</v>
      </c>
      <c r="C562" s="54">
        <v>2022</v>
      </c>
      <c r="D562" s="55">
        <v>44726</v>
      </c>
      <c r="E562" s="55" t="s">
        <v>15</v>
      </c>
      <c r="F562" s="56" t="s">
        <v>29</v>
      </c>
      <c r="G562" s="67">
        <v>15</v>
      </c>
    </row>
    <row r="563" spans="2:7" ht="13.5" hidden="1">
      <c r="B563" s="54" t="s">
        <v>21</v>
      </c>
      <c r="C563" s="54">
        <v>2022</v>
      </c>
      <c r="D563" s="55">
        <v>44726</v>
      </c>
      <c r="E563" s="55" t="s">
        <v>15</v>
      </c>
      <c r="F563" s="56" t="s">
        <v>39</v>
      </c>
      <c r="G563" s="67"/>
    </row>
    <row r="564" spans="2:7" ht="13.5">
      <c r="B564" s="54" t="s">
        <v>21</v>
      </c>
      <c r="C564" s="54">
        <v>2022</v>
      </c>
      <c r="D564" s="55">
        <v>44726</v>
      </c>
      <c r="E564" s="55" t="s">
        <v>15</v>
      </c>
      <c r="F564" s="56" t="s">
        <v>31</v>
      </c>
      <c r="G564" s="67">
        <v>90</v>
      </c>
    </row>
    <row r="565" spans="2:7" ht="13.5" hidden="1">
      <c r="B565" s="54" t="s">
        <v>21</v>
      </c>
      <c r="C565" s="54">
        <v>2022</v>
      </c>
      <c r="D565" s="55">
        <v>44726</v>
      </c>
      <c r="E565" s="55" t="s">
        <v>15</v>
      </c>
      <c r="F565" s="56" t="s">
        <v>42</v>
      </c>
      <c r="G565" s="67">
        <v>2</v>
      </c>
    </row>
    <row r="566" spans="2:7" ht="13.5" hidden="1">
      <c r="B566" s="54" t="s">
        <v>21</v>
      </c>
      <c r="C566" s="54">
        <v>2022</v>
      </c>
      <c r="D566" s="55">
        <v>44727</v>
      </c>
      <c r="E566" s="55" t="s">
        <v>15</v>
      </c>
      <c r="F566" s="56" t="s">
        <v>30</v>
      </c>
      <c r="G566" s="67">
        <v>23</v>
      </c>
    </row>
    <row r="567" spans="2:7" ht="13.5" hidden="1">
      <c r="B567" s="54" t="s">
        <v>21</v>
      </c>
      <c r="C567" s="54">
        <v>2022</v>
      </c>
      <c r="D567" s="55">
        <v>44727</v>
      </c>
      <c r="E567" s="55" t="s">
        <v>15</v>
      </c>
      <c r="F567" s="56" t="s">
        <v>16</v>
      </c>
      <c r="G567" s="67">
        <v>3</v>
      </c>
    </row>
    <row r="568" spans="2:7" ht="13.5" hidden="1">
      <c r="B568" s="54" t="s">
        <v>21</v>
      </c>
      <c r="C568" s="54">
        <v>2022</v>
      </c>
      <c r="D568" s="55">
        <v>44727</v>
      </c>
      <c r="E568" s="55" t="s">
        <v>15</v>
      </c>
      <c r="F568" s="56" t="s">
        <v>26</v>
      </c>
      <c r="G568" s="67">
        <v>10</v>
      </c>
    </row>
    <row r="569" spans="2:7" ht="13.5" hidden="1">
      <c r="B569" s="54" t="s">
        <v>21</v>
      </c>
      <c r="C569" s="54">
        <v>2022</v>
      </c>
      <c r="D569" s="55">
        <v>44727</v>
      </c>
      <c r="E569" s="55" t="s">
        <v>15</v>
      </c>
      <c r="F569" s="56" t="s">
        <v>29</v>
      </c>
      <c r="G569" s="67">
        <v>33</v>
      </c>
    </row>
    <row r="570" spans="2:7" ht="13.5" hidden="1">
      <c r="B570" s="54" t="s">
        <v>21</v>
      </c>
      <c r="C570" s="54">
        <v>2022</v>
      </c>
      <c r="D570" s="55">
        <v>44727</v>
      </c>
      <c r="E570" s="55" t="s">
        <v>15</v>
      </c>
      <c r="F570" s="56" t="s">
        <v>39</v>
      </c>
      <c r="G570" s="67"/>
    </row>
    <row r="571" spans="2:7" ht="13.5" hidden="1">
      <c r="B571" s="54" t="s">
        <v>21</v>
      </c>
      <c r="C571" s="54">
        <v>2022</v>
      </c>
      <c r="D571" s="55">
        <v>44727</v>
      </c>
      <c r="E571" s="55" t="s">
        <v>15</v>
      </c>
      <c r="F571" s="56" t="s">
        <v>42</v>
      </c>
      <c r="G571" s="67"/>
    </row>
    <row r="572" spans="2:7" ht="13.5" hidden="1">
      <c r="B572" s="54" t="s">
        <v>21</v>
      </c>
      <c r="C572" s="54">
        <v>2022</v>
      </c>
      <c r="D572" s="55">
        <v>44727</v>
      </c>
      <c r="E572" s="55" t="s">
        <v>15</v>
      </c>
      <c r="F572" s="56" t="s">
        <v>42</v>
      </c>
      <c r="G572" s="67"/>
    </row>
    <row r="573" spans="2:7" ht="13.5" hidden="1">
      <c r="B573" s="54" t="s">
        <v>21</v>
      </c>
      <c r="C573" s="54">
        <v>2022</v>
      </c>
      <c r="D573" s="55">
        <v>44728</v>
      </c>
      <c r="E573" s="55" t="s">
        <v>15</v>
      </c>
      <c r="F573" s="56" t="s">
        <v>30</v>
      </c>
      <c r="G573" s="67">
        <v>87</v>
      </c>
    </row>
    <row r="574" spans="2:7" ht="13.5" hidden="1">
      <c r="B574" s="54" t="s">
        <v>21</v>
      </c>
      <c r="C574" s="54">
        <v>2022</v>
      </c>
      <c r="D574" s="55">
        <v>44728</v>
      </c>
      <c r="E574" s="55" t="s">
        <v>15</v>
      </c>
      <c r="F574" s="56" t="s">
        <v>16</v>
      </c>
      <c r="G574" s="67">
        <v>24</v>
      </c>
    </row>
    <row r="575" spans="2:7" ht="13.5" hidden="1">
      <c r="B575" s="54" t="s">
        <v>21</v>
      </c>
      <c r="C575" s="54">
        <v>2022</v>
      </c>
      <c r="D575" s="55">
        <v>44728</v>
      </c>
      <c r="E575" s="55" t="s">
        <v>15</v>
      </c>
      <c r="F575" s="56" t="s">
        <v>26</v>
      </c>
      <c r="G575" s="67">
        <v>19</v>
      </c>
    </row>
    <row r="576" spans="2:7" ht="13.5" hidden="1">
      <c r="B576" s="54" t="s">
        <v>21</v>
      </c>
      <c r="C576" s="54">
        <v>2022</v>
      </c>
      <c r="D576" s="55">
        <v>44728</v>
      </c>
      <c r="E576" s="55" t="s">
        <v>15</v>
      </c>
      <c r="F576" s="56" t="s">
        <v>29</v>
      </c>
      <c r="G576" s="67">
        <v>8</v>
      </c>
    </row>
    <row r="577" spans="2:7" ht="13.5" hidden="1">
      <c r="B577" s="54" t="s">
        <v>21</v>
      </c>
      <c r="C577" s="54">
        <v>2022</v>
      </c>
      <c r="D577" s="55">
        <v>44728</v>
      </c>
      <c r="E577" s="55" t="s">
        <v>15</v>
      </c>
      <c r="F577" s="56" t="s">
        <v>39</v>
      </c>
      <c r="G577" s="67">
        <v>2</v>
      </c>
    </row>
    <row r="578" spans="2:7" ht="13.5">
      <c r="B578" s="54" t="s">
        <v>21</v>
      </c>
      <c r="C578" s="54">
        <v>2022</v>
      </c>
      <c r="D578" s="55">
        <v>44728</v>
      </c>
      <c r="E578" s="55" t="s">
        <v>15</v>
      </c>
      <c r="F578" s="56" t="s">
        <v>31</v>
      </c>
      <c r="G578" s="67">
        <v>164</v>
      </c>
    </row>
    <row r="579" spans="2:7" ht="13.5" hidden="1">
      <c r="B579" s="54" t="s">
        <v>21</v>
      </c>
      <c r="C579" s="54">
        <v>2022</v>
      </c>
      <c r="D579" s="55">
        <v>44728</v>
      </c>
      <c r="E579" s="55" t="s">
        <v>15</v>
      </c>
      <c r="F579" s="56" t="s">
        <v>42</v>
      </c>
      <c r="G579" s="67">
        <v>13</v>
      </c>
    </row>
    <row r="580" spans="2:7" ht="13.5" hidden="1">
      <c r="B580" s="54" t="s">
        <v>21</v>
      </c>
      <c r="C580" s="54">
        <v>2022</v>
      </c>
      <c r="D580" s="55">
        <v>44729</v>
      </c>
      <c r="E580" s="55" t="s">
        <v>15</v>
      </c>
      <c r="F580" s="56" t="s">
        <v>30</v>
      </c>
      <c r="G580" s="67">
        <v>47</v>
      </c>
    </row>
    <row r="581" spans="2:7" ht="13.5" hidden="1">
      <c r="B581" s="54" t="s">
        <v>21</v>
      </c>
      <c r="C581" s="54">
        <v>2022</v>
      </c>
      <c r="D581" s="55">
        <v>44729</v>
      </c>
      <c r="E581" s="55" t="s">
        <v>15</v>
      </c>
      <c r="F581" s="56" t="s">
        <v>16</v>
      </c>
      <c r="G581" s="67">
        <v>36</v>
      </c>
    </row>
    <row r="582" spans="2:7" ht="13.5" hidden="1">
      <c r="B582" s="54" t="s">
        <v>21</v>
      </c>
      <c r="C582" s="54">
        <v>2022</v>
      </c>
      <c r="D582" s="55">
        <v>44729</v>
      </c>
      <c r="E582" s="55" t="s">
        <v>15</v>
      </c>
      <c r="F582" s="56" t="s">
        <v>26</v>
      </c>
      <c r="G582" s="67">
        <v>23</v>
      </c>
    </row>
    <row r="583" spans="2:7" ht="13.5" hidden="1">
      <c r="B583" s="54" t="s">
        <v>21</v>
      </c>
      <c r="C583" s="54">
        <v>2022</v>
      </c>
      <c r="D583" s="55">
        <v>44729</v>
      </c>
      <c r="E583" s="55" t="s">
        <v>15</v>
      </c>
      <c r="F583" s="56" t="s">
        <v>29</v>
      </c>
      <c r="G583" s="67">
        <v>24</v>
      </c>
    </row>
    <row r="584" spans="2:7" ht="13.5" hidden="1">
      <c r="B584" s="54" t="s">
        <v>21</v>
      </c>
      <c r="C584" s="54">
        <v>2022</v>
      </c>
      <c r="D584" s="55">
        <v>44729</v>
      </c>
      <c r="E584" s="55" t="s">
        <v>15</v>
      </c>
      <c r="F584" s="56" t="s">
        <v>39</v>
      </c>
      <c r="G584" s="67">
        <v>6</v>
      </c>
    </row>
    <row r="585" spans="2:7" ht="13.5" hidden="1">
      <c r="B585" s="54" t="s">
        <v>21</v>
      </c>
      <c r="C585" s="54">
        <v>2022</v>
      </c>
      <c r="D585" s="55">
        <v>44729</v>
      </c>
      <c r="E585" s="55" t="s">
        <v>15</v>
      </c>
      <c r="F585" s="56" t="s">
        <v>42</v>
      </c>
      <c r="G585" s="67">
        <v>110</v>
      </c>
    </row>
    <row r="586" spans="2:7" ht="13.5" hidden="1">
      <c r="B586" s="54" t="s">
        <v>21</v>
      </c>
      <c r="C586" s="54">
        <v>2022</v>
      </c>
      <c r="D586" s="55">
        <v>44729</v>
      </c>
      <c r="E586" s="55" t="s">
        <v>15</v>
      </c>
      <c r="F586" s="56" t="s">
        <v>42</v>
      </c>
      <c r="G586" s="67">
        <v>5</v>
      </c>
    </row>
    <row r="587" spans="2:7" ht="13.5" hidden="1">
      <c r="B587" s="54" t="s">
        <v>21</v>
      </c>
      <c r="C587" s="54">
        <v>2022</v>
      </c>
      <c r="D587" s="55">
        <v>44732</v>
      </c>
      <c r="E587" s="55" t="s">
        <v>15</v>
      </c>
      <c r="F587" s="56" t="s">
        <v>30</v>
      </c>
      <c r="G587" s="67">
        <v>22</v>
      </c>
    </row>
    <row r="588" spans="2:7" ht="13.5" hidden="1">
      <c r="B588" s="54" t="s">
        <v>21</v>
      </c>
      <c r="C588" s="54">
        <v>2022</v>
      </c>
      <c r="D588" s="55">
        <v>44732</v>
      </c>
      <c r="E588" s="55" t="s">
        <v>15</v>
      </c>
      <c r="F588" s="56" t="s">
        <v>16</v>
      </c>
      <c r="G588" s="67">
        <v>15</v>
      </c>
    </row>
    <row r="589" spans="2:7" ht="13.5" hidden="1">
      <c r="B589" s="54" t="s">
        <v>21</v>
      </c>
      <c r="C589" s="54">
        <v>2022</v>
      </c>
      <c r="D589" s="55">
        <v>44732</v>
      </c>
      <c r="E589" s="55" t="s">
        <v>15</v>
      </c>
      <c r="F589" s="56" t="s">
        <v>26</v>
      </c>
      <c r="G589" s="67">
        <v>17</v>
      </c>
    </row>
    <row r="590" spans="2:7" ht="13.5" hidden="1">
      <c r="B590" s="54" t="s">
        <v>21</v>
      </c>
      <c r="C590" s="54">
        <v>2022</v>
      </c>
      <c r="D590" s="55">
        <v>44732</v>
      </c>
      <c r="E590" s="55" t="s">
        <v>15</v>
      </c>
      <c r="F590" s="56" t="s">
        <v>29</v>
      </c>
      <c r="G590" s="67">
        <v>4</v>
      </c>
    </row>
    <row r="591" spans="2:7" ht="13.5" hidden="1">
      <c r="B591" s="54" t="s">
        <v>21</v>
      </c>
      <c r="C591" s="54">
        <v>2022</v>
      </c>
      <c r="D591" s="55">
        <v>44732</v>
      </c>
      <c r="E591" s="55" t="s">
        <v>15</v>
      </c>
      <c r="F591" s="56" t="s">
        <v>39</v>
      </c>
      <c r="G591" s="67">
        <v>5</v>
      </c>
    </row>
    <row r="592" spans="2:7" ht="13.5">
      <c r="B592" s="54" t="s">
        <v>21</v>
      </c>
      <c r="C592" s="54">
        <v>2022</v>
      </c>
      <c r="D592" s="55">
        <v>44732</v>
      </c>
      <c r="E592" s="55" t="s">
        <v>15</v>
      </c>
      <c r="F592" s="56" t="s">
        <v>31</v>
      </c>
      <c r="G592" s="67">
        <v>74</v>
      </c>
    </row>
    <row r="593" spans="2:7" ht="13.5" hidden="1">
      <c r="B593" s="54" t="s">
        <v>21</v>
      </c>
      <c r="C593" s="54">
        <v>2022</v>
      </c>
      <c r="D593" s="55">
        <v>44732</v>
      </c>
      <c r="E593" s="55" t="s">
        <v>15</v>
      </c>
      <c r="F593" s="56" t="s">
        <v>42</v>
      </c>
      <c r="G593" s="67">
        <v>4</v>
      </c>
    </row>
    <row r="594" spans="2:7" ht="13.5" hidden="1">
      <c r="B594" s="54" t="s">
        <v>21</v>
      </c>
      <c r="C594" s="54">
        <v>2022</v>
      </c>
      <c r="D594" s="55">
        <v>44733</v>
      </c>
      <c r="E594" s="55" t="s">
        <v>15</v>
      </c>
      <c r="F594" s="56" t="s">
        <v>30</v>
      </c>
      <c r="G594" s="67">
        <v>70</v>
      </c>
    </row>
    <row r="595" spans="2:7" ht="13.5" hidden="1">
      <c r="B595" s="54" t="s">
        <v>21</v>
      </c>
      <c r="C595" s="54">
        <v>2022</v>
      </c>
      <c r="D595" s="55">
        <v>44733</v>
      </c>
      <c r="E595" s="55" t="s">
        <v>15</v>
      </c>
      <c r="F595" s="56" t="s">
        <v>16</v>
      </c>
      <c r="G595" s="67">
        <v>22</v>
      </c>
    </row>
    <row r="596" spans="2:7" ht="13.5" hidden="1">
      <c r="B596" s="54" t="s">
        <v>21</v>
      </c>
      <c r="C596" s="54">
        <v>2022</v>
      </c>
      <c r="D596" s="55">
        <v>44733</v>
      </c>
      <c r="E596" s="55" t="s">
        <v>15</v>
      </c>
      <c r="F596" s="56" t="s">
        <v>26</v>
      </c>
      <c r="G596" s="67">
        <v>12</v>
      </c>
    </row>
    <row r="597" spans="2:7" ht="13.5" hidden="1">
      <c r="B597" s="54" t="s">
        <v>21</v>
      </c>
      <c r="C597" s="54">
        <v>2022</v>
      </c>
      <c r="D597" s="55">
        <v>44733</v>
      </c>
      <c r="E597" s="55" t="s">
        <v>15</v>
      </c>
      <c r="F597" s="56" t="s">
        <v>29</v>
      </c>
      <c r="G597" s="67">
        <v>5</v>
      </c>
    </row>
    <row r="598" spans="2:7" ht="13.5" hidden="1">
      <c r="B598" s="54" t="s">
        <v>21</v>
      </c>
      <c r="C598" s="54">
        <v>2022</v>
      </c>
      <c r="D598" s="55">
        <v>44733</v>
      </c>
      <c r="E598" s="55" t="s">
        <v>15</v>
      </c>
      <c r="F598" s="56" t="s">
        <v>39</v>
      </c>
      <c r="G598" s="67">
        <v>2</v>
      </c>
    </row>
    <row r="599" spans="2:7" ht="13.5" hidden="1">
      <c r="B599" s="54" t="s">
        <v>21</v>
      </c>
      <c r="C599" s="54">
        <v>2022</v>
      </c>
      <c r="D599" s="55">
        <v>44733</v>
      </c>
      <c r="E599" s="55" t="s">
        <v>15</v>
      </c>
      <c r="F599" s="56" t="s">
        <v>42</v>
      </c>
      <c r="G599" s="67">
        <v>52</v>
      </c>
    </row>
    <row r="600" spans="2:7" ht="13.5" hidden="1">
      <c r="B600" s="54" t="s">
        <v>21</v>
      </c>
      <c r="C600" s="54">
        <v>2022</v>
      </c>
      <c r="D600" s="55">
        <v>44733</v>
      </c>
      <c r="E600" s="55" t="s">
        <v>15</v>
      </c>
      <c r="F600" s="56" t="s">
        <v>42</v>
      </c>
      <c r="G600" s="67">
        <v>14</v>
      </c>
    </row>
    <row r="601" spans="2:7" ht="13.5" hidden="1">
      <c r="B601" s="54" t="s">
        <v>21</v>
      </c>
      <c r="C601" s="54">
        <v>2022</v>
      </c>
      <c r="D601" s="55">
        <v>44734</v>
      </c>
      <c r="E601" s="55" t="s">
        <v>15</v>
      </c>
      <c r="F601" s="56" t="s">
        <v>30</v>
      </c>
      <c r="G601" s="67">
        <v>63</v>
      </c>
    </row>
    <row r="602" spans="2:7" ht="13.5" hidden="1">
      <c r="B602" s="54" t="s">
        <v>21</v>
      </c>
      <c r="C602" s="54">
        <v>2022</v>
      </c>
      <c r="D602" s="55">
        <v>44734</v>
      </c>
      <c r="E602" s="55" t="s">
        <v>15</v>
      </c>
      <c r="F602" s="56" t="s">
        <v>16</v>
      </c>
      <c r="G602" s="67">
        <v>32</v>
      </c>
    </row>
    <row r="603" spans="2:7" ht="13.5" hidden="1">
      <c r="B603" s="54" t="s">
        <v>21</v>
      </c>
      <c r="C603" s="54">
        <v>2022</v>
      </c>
      <c r="D603" s="55">
        <v>44734</v>
      </c>
      <c r="E603" s="55" t="s">
        <v>15</v>
      </c>
      <c r="F603" s="56" t="s">
        <v>26</v>
      </c>
      <c r="G603" s="67">
        <v>11</v>
      </c>
    </row>
    <row r="604" spans="2:7" ht="13.5" hidden="1">
      <c r="B604" s="54" t="s">
        <v>21</v>
      </c>
      <c r="C604" s="54">
        <v>2022</v>
      </c>
      <c r="D604" s="55">
        <v>44734</v>
      </c>
      <c r="E604" s="55" t="s">
        <v>15</v>
      </c>
      <c r="F604" s="56" t="s">
        <v>29</v>
      </c>
      <c r="G604" s="67">
        <v>11</v>
      </c>
    </row>
    <row r="605" spans="2:7" ht="13.5" hidden="1">
      <c r="B605" s="54" t="s">
        <v>21</v>
      </c>
      <c r="C605" s="54">
        <v>2022</v>
      </c>
      <c r="D605" s="55">
        <v>44734</v>
      </c>
      <c r="E605" s="55" t="s">
        <v>15</v>
      </c>
      <c r="F605" s="56" t="s">
        <v>39</v>
      </c>
      <c r="G605" s="67">
        <v>7</v>
      </c>
    </row>
    <row r="606" spans="2:7" ht="13.5" hidden="1">
      <c r="B606" s="54" t="s">
        <v>21</v>
      </c>
      <c r="C606" s="54">
        <v>2022</v>
      </c>
      <c r="D606" s="55">
        <v>44734</v>
      </c>
      <c r="E606" s="55" t="s">
        <v>15</v>
      </c>
      <c r="F606" s="56" t="s">
        <v>42</v>
      </c>
      <c r="G606" s="67">
        <v>77</v>
      </c>
    </row>
    <row r="607" spans="2:7" ht="13.5" hidden="1">
      <c r="B607" s="54" t="s">
        <v>21</v>
      </c>
      <c r="C607" s="54">
        <v>2022</v>
      </c>
      <c r="D607" s="55">
        <v>44734</v>
      </c>
      <c r="E607" s="55" t="s">
        <v>15</v>
      </c>
      <c r="F607" s="56" t="s">
        <v>42</v>
      </c>
      <c r="G607" s="67"/>
    </row>
    <row r="608" spans="2:7" ht="13.5" hidden="1">
      <c r="B608" s="54" t="s">
        <v>21</v>
      </c>
      <c r="C608" s="54">
        <v>2022</v>
      </c>
      <c r="D608" s="55">
        <v>44735</v>
      </c>
      <c r="E608" s="55" t="s">
        <v>15</v>
      </c>
      <c r="F608" s="56" t="s">
        <v>30</v>
      </c>
      <c r="G608" s="67">
        <v>30</v>
      </c>
    </row>
    <row r="609" spans="2:7" ht="13.5" hidden="1">
      <c r="B609" s="54" t="s">
        <v>21</v>
      </c>
      <c r="C609" s="54">
        <v>2022</v>
      </c>
      <c r="D609" s="55">
        <v>44735</v>
      </c>
      <c r="E609" s="55" t="s">
        <v>15</v>
      </c>
      <c r="F609" s="56" t="s">
        <v>16</v>
      </c>
      <c r="G609" s="67">
        <v>4</v>
      </c>
    </row>
    <row r="610" spans="2:7" ht="13.5" hidden="1">
      <c r="B610" s="54" t="s">
        <v>21</v>
      </c>
      <c r="C610" s="54">
        <v>2022</v>
      </c>
      <c r="D610" s="55">
        <v>44735</v>
      </c>
      <c r="E610" s="55" t="s">
        <v>15</v>
      </c>
      <c r="F610" s="56" t="s">
        <v>26</v>
      </c>
      <c r="G610" s="67">
        <v>13</v>
      </c>
    </row>
    <row r="611" spans="2:7" ht="13.5" hidden="1">
      <c r="B611" s="54" t="s">
        <v>21</v>
      </c>
      <c r="C611" s="54">
        <v>2022</v>
      </c>
      <c r="D611" s="55">
        <v>44735</v>
      </c>
      <c r="E611" s="55" t="s">
        <v>15</v>
      </c>
      <c r="F611" s="56" t="s">
        <v>29</v>
      </c>
      <c r="G611" s="67">
        <v>8</v>
      </c>
    </row>
    <row r="612" spans="2:7" ht="13.5" hidden="1">
      <c r="B612" s="54" t="s">
        <v>21</v>
      </c>
      <c r="C612" s="54">
        <v>2022</v>
      </c>
      <c r="D612" s="55">
        <v>44735</v>
      </c>
      <c r="E612" s="55" t="s">
        <v>15</v>
      </c>
      <c r="F612" s="56" t="s">
        <v>39</v>
      </c>
      <c r="G612" s="67">
        <v>3</v>
      </c>
    </row>
    <row r="613" spans="2:7" ht="13.5">
      <c r="B613" s="54" t="s">
        <v>21</v>
      </c>
      <c r="C613" s="54">
        <v>2022</v>
      </c>
      <c r="D613" s="55">
        <v>44735</v>
      </c>
      <c r="E613" s="55" t="s">
        <v>15</v>
      </c>
      <c r="F613" s="56" t="s">
        <v>31</v>
      </c>
      <c r="G613" s="67">
        <v>94</v>
      </c>
    </row>
    <row r="614" spans="2:7" ht="13.5" hidden="1">
      <c r="B614" s="54" t="s">
        <v>21</v>
      </c>
      <c r="C614" s="54">
        <v>2022</v>
      </c>
      <c r="D614" s="55">
        <v>44735</v>
      </c>
      <c r="E614" s="55" t="s">
        <v>15</v>
      </c>
      <c r="F614" s="56" t="s">
        <v>42</v>
      </c>
      <c r="G614" s="67">
        <v>18</v>
      </c>
    </row>
    <row r="615" spans="2:7" ht="13.5" hidden="1">
      <c r="B615" s="54" t="s">
        <v>21</v>
      </c>
      <c r="C615" s="54">
        <v>2022</v>
      </c>
      <c r="D615" s="55">
        <v>44736</v>
      </c>
      <c r="E615" s="55" t="s">
        <v>15</v>
      </c>
      <c r="F615" s="56" t="s">
        <v>30</v>
      </c>
      <c r="G615" s="67">
        <v>121</v>
      </c>
    </row>
    <row r="616" spans="2:7" ht="13.5" hidden="1">
      <c r="B616" s="54" t="s">
        <v>21</v>
      </c>
      <c r="C616" s="54">
        <v>2022</v>
      </c>
      <c r="D616" s="55">
        <v>44736</v>
      </c>
      <c r="E616" s="55" t="s">
        <v>15</v>
      </c>
      <c r="F616" s="56" t="s">
        <v>16</v>
      </c>
      <c r="G616" s="67">
        <v>24</v>
      </c>
    </row>
    <row r="617" spans="2:7" ht="13.5" hidden="1">
      <c r="B617" s="54" t="s">
        <v>21</v>
      </c>
      <c r="C617" s="54">
        <v>2022</v>
      </c>
      <c r="D617" s="55">
        <v>44736</v>
      </c>
      <c r="E617" s="55" t="s">
        <v>15</v>
      </c>
      <c r="F617" s="56" t="s">
        <v>26</v>
      </c>
      <c r="G617" s="67">
        <v>18</v>
      </c>
    </row>
    <row r="618" spans="2:7" ht="13.5" hidden="1">
      <c r="B618" s="54" t="s">
        <v>21</v>
      </c>
      <c r="C618" s="54">
        <v>2022</v>
      </c>
      <c r="D618" s="55">
        <v>44736</v>
      </c>
      <c r="E618" s="55" t="s">
        <v>15</v>
      </c>
      <c r="F618" s="56" t="s">
        <v>29</v>
      </c>
      <c r="G618" s="67">
        <v>3</v>
      </c>
    </row>
    <row r="619" spans="2:7" ht="13.5" hidden="1">
      <c r="B619" s="54" t="s">
        <v>21</v>
      </c>
      <c r="C619" s="54">
        <v>2022</v>
      </c>
      <c r="D619" s="55">
        <v>44736</v>
      </c>
      <c r="E619" s="55" t="s">
        <v>15</v>
      </c>
      <c r="F619" s="56" t="s">
        <v>39</v>
      </c>
      <c r="G619" s="67">
        <v>6</v>
      </c>
    </row>
    <row r="620" spans="2:7" ht="13.5">
      <c r="B620" s="54" t="s">
        <v>21</v>
      </c>
      <c r="C620" s="54">
        <v>2022</v>
      </c>
      <c r="D620" s="55">
        <v>44736</v>
      </c>
      <c r="E620" s="55" t="s">
        <v>15</v>
      </c>
      <c r="F620" s="56" t="s">
        <v>31</v>
      </c>
      <c r="G620" s="67">
        <v>73</v>
      </c>
    </row>
    <row r="621" spans="2:7" ht="13.5" hidden="1">
      <c r="B621" s="54" t="s">
        <v>21</v>
      </c>
      <c r="C621" s="54">
        <v>2022</v>
      </c>
      <c r="D621" s="55">
        <v>44736</v>
      </c>
      <c r="E621" s="55" t="s">
        <v>15</v>
      </c>
      <c r="F621" s="56" t="s">
        <v>42</v>
      </c>
      <c r="G621" s="67">
        <v>13</v>
      </c>
    </row>
    <row r="622" spans="2:7" ht="13.5" hidden="1">
      <c r="B622" s="54" t="s">
        <v>21</v>
      </c>
      <c r="C622" s="54">
        <v>2022</v>
      </c>
      <c r="D622" s="55">
        <v>44739</v>
      </c>
      <c r="E622" s="55" t="s">
        <v>15</v>
      </c>
      <c r="F622" s="56" t="s">
        <v>30</v>
      </c>
      <c r="G622" s="67">
        <v>57</v>
      </c>
    </row>
    <row r="623" spans="2:7" ht="13.5" hidden="1">
      <c r="B623" s="54" t="s">
        <v>21</v>
      </c>
      <c r="C623" s="54">
        <v>2022</v>
      </c>
      <c r="D623" s="55">
        <v>44739</v>
      </c>
      <c r="E623" s="55" t="s">
        <v>15</v>
      </c>
      <c r="F623" s="56" t="s">
        <v>16</v>
      </c>
      <c r="G623" s="67">
        <v>11</v>
      </c>
    </row>
    <row r="624" spans="2:7" ht="13.5" hidden="1">
      <c r="B624" s="54" t="s">
        <v>21</v>
      </c>
      <c r="C624" s="54">
        <v>2022</v>
      </c>
      <c r="D624" s="55">
        <v>44739</v>
      </c>
      <c r="E624" s="55" t="s">
        <v>15</v>
      </c>
      <c r="F624" s="56" t="s">
        <v>26</v>
      </c>
      <c r="G624" s="67">
        <v>24</v>
      </c>
    </row>
    <row r="625" spans="2:7" ht="13.5" hidden="1">
      <c r="B625" s="54" t="s">
        <v>21</v>
      </c>
      <c r="C625" s="54">
        <v>2022</v>
      </c>
      <c r="D625" s="55">
        <v>44739</v>
      </c>
      <c r="E625" s="55" t="s">
        <v>15</v>
      </c>
      <c r="F625" s="56" t="s">
        <v>29</v>
      </c>
      <c r="G625" s="67">
        <v>13</v>
      </c>
    </row>
    <row r="626" spans="2:7" ht="13.5" hidden="1">
      <c r="B626" s="54" t="s">
        <v>21</v>
      </c>
      <c r="C626" s="54">
        <v>2022</v>
      </c>
      <c r="D626" s="55">
        <v>44739</v>
      </c>
      <c r="E626" s="55" t="s">
        <v>15</v>
      </c>
      <c r="F626" s="56" t="s">
        <v>39</v>
      </c>
      <c r="G626" s="67">
        <v>3</v>
      </c>
    </row>
    <row r="627" spans="2:7" ht="13.5">
      <c r="B627" s="54" t="s">
        <v>21</v>
      </c>
      <c r="C627" s="54">
        <v>2022</v>
      </c>
      <c r="D627" s="55">
        <v>44739</v>
      </c>
      <c r="E627" s="55" t="s">
        <v>15</v>
      </c>
      <c r="F627" s="56" t="s">
        <v>31</v>
      </c>
      <c r="G627" s="67">
        <v>56</v>
      </c>
    </row>
    <row r="628" spans="2:7" ht="13.5" hidden="1">
      <c r="B628" s="54" t="s">
        <v>21</v>
      </c>
      <c r="C628" s="54">
        <v>2022</v>
      </c>
      <c r="D628" s="55">
        <v>44739</v>
      </c>
      <c r="E628" s="55" t="s">
        <v>15</v>
      </c>
      <c r="F628" s="56" t="s">
        <v>42</v>
      </c>
      <c r="G628" s="67"/>
    </row>
    <row r="629" spans="2:7" ht="13.5" hidden="1">
      <c r="B629" s="54" t="s">
        <v>21</v>
      </c>
      <c r="C629" s="54">
        <v>2022</v>
      </c>
      <c r="D629" s="55">
        <v>44740</v>
      </c>
      <c r="E629" s="55" t="s">
        <v>15</v>
      </c>
      <c r="F629" s="56" t="s">
        <v>30</v>
      </c>
      <c r="G629" s="67">
        <v>27</v>
      </c>
    </row>
    <row r="630" spans="2:7" ht="13.5" hidden="1">
      <c r="B630" s="54" t="s">
        <v>21</v>
      </c>
      <c r="C630" s="54">
        <v>2022</v>
      </c>
      <c r="D630" s="55">
        <v>44740</v>
      </c>
      <c r="E630" s="55" t="s">
        <v>15</v>
      </c>
      <c r="F630" s="56" t="s">
        <v>16</v>
      </c>
      <c r="G630" s="67">
        <v>19</v>
      </c>
    </row>
    <row r="631" spans="2:7" ht="13.5" hidden="1">
      <c r="B631" s="54" t="s">
        <v>21</v>
      </c>
      <c r="C631" s="54">
        <v>2022</v>
      </c>
      <c r="D631" s="55">
        <v>44740</v>
      </c>
      <c r="E631" s="55" t="s">
        <v>15</v>
      </c>
      <c r="F631" s="56" t="s">
        <v>26</v>
      </c>
      <c r="G631" s="67">
        <v>15</v>
      </c>
    </row>
    <row r="632" spans="2:7" ht="13.5" hidden="1">
      <c r="B632" s="54" t="s">
        <v>21</v>
      </c>
      <c r="C632" s="54">
        <v>2022</v>
      </c>
      <c r="D632" s="55">
        <v>44740</v>
      </c>
      <c r="E632" s="55" t="s">
        <v>15</v>
      </c>
      <c r="F632" s="56" t="s">
        <v>29</v>
      </c>
      <c r="G632" s="67">
        <v>12</v>
      </c>
    </row>
    <row r="633" spans="2:7" ht="13.5" hidden="1">
      <c r="B633" s="54" t="s">
        <v>21</v>
      </c>
      <c r="C633" s="54">
        <v>2022</v>
      </c>
      <c r="D633" s="55">
        <v>44740</v>
      </c>
      <c r="E633" s="55" t="s">
        <v>15</v>
      </c>
      <c r="F633" s="56" t="s">
        <v>39</v>
      </c>
      <c r="G633" s="67">
        <v>2</v>
      </c>
    </row>
    <row r="634" spans="2:7" ht="13.5">
      <c r="B634" s="54" t="s">
        <v>21</v>
      </c>
      <c r="C634" s="54">
        <v>2022</v>
      </c>
      <c r="D634" s="55">
        <v>44740</v>
      </c>
      <c r="E634" s="55" t="s">
        <v>15</v>
      </c>
      <c r="F634" s="56" t="s">
        <v>31</v>
      </c>
      <c r="G634" s="67">
        <v>89</v>
      </c>
    </row>
    <row r="635" spans="2:7" ht="13.5" hidden="1">
      <c r="B635" s="54" t="s">
        <v>21</v>
      </c>
      <c r="C635" s="54">
        <v>2022</v>
      </c>
      <c r="D635" s="55">
        <v>44740</v>
      </c>
      <c r="E635" s="55" t="s">
        <v>15</v>
      </c>
      <c r="F635" s="56" t="s">
        <v>42</v>
      </c>
      <c r="G635" s="67"/>
    </row>
    <row r="636" spans="2:7" ht="13.5" hidden="1">
      <c r="B636" s="54" t="s">
        <v>21</v>
      </c>
      <c r="C636" s="54">
        <v>2022</v>
      </c>
      <c r="D636" s="55">
        <v>44741</v>
      </c>
      <c r="E636" s="55" t="s">
        <v>15</v>
      </c>
      <c r="F636" s="56" t="s">
        <v>30</v>
      </c>
      <c r="G636" s="67">
        <v>99</v>
      </c>
    </row>
    <row r="637" spans="2:7" ht="13.5" hidden="1">
      <c r="B637" s="54" t="s">
        <v>21</v>
      </c>
      <c r="C637" s="54">
        <v>2022</v>
      </c>
      <c r="D637" s="55">
        <v>44741</v>
      </c>
      <c r="E637" s="55" t="s">
        <v>15</v>
      </c>
      <c r="F637" s="56" t="s">
        <v>16</v>
      </c>
      <c r="G637" s="67">
        <v>28</v>
      </c>
    </row>
    <row r="638" spans="2:7" ht="13.5" hidden="1">
      <c r="B638" s="54" t="s">
        <v>21</v>
      </c>
      <c r="C638" s="54">
        <v>2022</v>
      </c>
      <c r="D638" s="55">
        <v>44741</v>
      </c>
      <c r="E638" s="55" t="s">
        <v>15</v>
      </c>
      <c r="F638" s="56" t="s">
        <v>26</v>
      </c>
      <c r="G638" s="67">
        <v>23</v>
      </c>
    </row>
    <row r="639" spans="2:7" ht="13.5" hidden="1">
      <c r="B639" s="54" t="s">
        <v>21</v>
      </c>
      <c r="C639" s="54">
        <v>2022</v>
      </c>
      <c r="D639" s="55">
        <v>44741</v>
      </c>
      <c r="E639" s="55" t="s">
        <v>15</v>
      </c>
      <c r="F639" s="56" t="s">
        <v>29</v>
      </c>
      <c r="G639" s="67">
        <v>15</v>
      </c>
    </row>
    <row r="640" spans="2:7" ht="13.5" hidden="1">
      <c r="B640" s="54" t="s">
        <v>21</v>
      </c>
      <c r="C640" s="54">
        <v>2022</v>
      </c>
      <c r="D640" s="55">
        <v>44741</v>
      </c>
      <c r="E640" s="55" t="s">
        <v>15</v>
      </c>
      <c r="F640" s="56" t="s">
        <v>39</v>
      </c>
      <c r="G640" s="67">
        <v>2</v>
      </c>
    </row>
    <row r="641" spans="2:7" ht="13.5">
      <c r="B641" s="54" t="s">
        <v>21</v>
      </c>
      <c r="C641" s="54">
        <v>2022</v>
      </c>
      <c r="D641" s="55">
        <v>44741</v>
      </c>
      <c r="E641" s="55" t="s">
        <v>15</v>
      </c>
      <c r="F641" s="56" t="s">
        <v>31</v>
      </c>
      <c r="G641" s="67">
        <v>82</v>
      </c>
    </row>
    <row r="642" spans="2:7" ht="13.5" hidden="1">
      <c r="B642" s="54" t="s">
        <v>21</v>
      </c>
      <c r="C642" s="54">
        <v>2022</v>
      </c>
      <c r="D642" s="55">
        <v>44741</v>
      </c>
      <c r="E642" s="55" t="s">
        <v>15</v>
      </c>
      <c r="F642" s="56" t="s">
        <v>43</v>
      </c>
      <c r="G642" s="67">
        <v>4</v>
      </c>
    </row>
    <row r="643" spans="2:7" ht="13.5" hidden="1">
      <c r="B643" s="54" t="s">
        <v>21</v>
      </c>
      <c r="C643" s="54">
        <v>2022</v>
      </c>
      <c r="D643" s="55">
        <v>44742</v>
      </c>
      <c r="E643" s="55" t="s">
        <v>15</v>
      </c>
      <c r="F643" s="56" t="s">
        <v>30</v>
      </c>
      <c r="G643" s="67">
        <v>53</v>
      </c>
    </row>
    <row r="644" spans="2:7" ht="13.5" hidden="1">
      <c r="B644" s="54" t="s">
        <v>21</v>
      </c>
      <c r="C644" s="54">
        <v>2022</v>
      </c>
      <c r="D644" s="55">
        <v>44742</v>
      </c>
      <c r="E644" s="55" t="s">
        <v>15</v>
      </c>
      <c r="F644" s="56" t="s">
        <v>16</v>
      </c>
      <c r="G644" s="67">
        <v>28</v>
      </c>
    </row>
    <row r="645" spans="2:7" ht="13.5" hidden="1">
      <c r="B645" s="54" t="s">
        <v>21</v>
      </c>
      <c r="C645" s="54">
        <v>2022</v>
      </c>
      <c r="D645" s="55">
        <v>44742</v>
      </c>
      <c r="E645" s="55" t="s">
        <v>15</v>
      </c>
      <c r="F645" s="56" t="s">
        <v>26</v>
      </c>
      <c r="G645" s="67">
        <v>11</v>
      </c>
    </row>
    <row r="646" spans="2:7" ht="13.5" hidden="1">
      <c r="B646" s="54" t="s">
        <v>21</v>
      </c>
      <c r="C646" s="54">
        <v>2022</v>
      </c>
      <c r="D646" s="55">
        <v>44742</v>
      </c>
      <c r="E646" s="55" t="s">
        <v>15</v>
      </c>
      <c r="F646" s="56" t="s">
        <v>29</v>
      </c>
      <c r="G646" s="67">
        <v>1</v>
      </c>
    </row>
    <row r="647" spans="2:7" ht="13.5" hidden="1">
      <c r="B647" s="54" t="s">
        <v>21</v>
      </c>
      <c r="C647" s="54">
        <v>2022</v>
      </c>
      <c r="D647" s="55">
        <v>44742</v>
      </c>
      <c r="E647" s="55" t="s">
        <v>15</v>
      </c>
      <c r="F647" s="56" t="s">
        <v>39</v>
      </c>
      <c r="G647" s="67">
        <v>1</v>
      </c>
    </row>
    <row r="648" spans="2:7" ht="13.5">
      <c r="B648" s="54" t="s">
        <v>21</v>
      </c>
      <c r="C648" s="54">
        <v>2022</v>
      </c>
      <c r="D648" s="55">
        <v>44742</v>
      </c>
      <c r="E648" s="55" t="s">
        <v>15</v>
      </c>
      <c r="F648" s="56" t="s">
        <v>31</v>
      </c>
      <c r="G648" s="67">
        <v>80</v>
      </c>
    </row>
    <row r="649" spans="2:7" ht="13.5" hidden="1">
      <c r="B649" s="54" t="s">
        <v>21</v>
      </c>
      <c r="C649" s="54">
        <v>2022</v>
      </c>
      <c r="D649" s="55">
        <v>44742</v>
      </c>
      <c r="E649" s="55" t="s">
        <v>15</v>
      </c>
      <c r="F649" s="77" t="s">
        <v>42</v>
      </c>
      <c r="G649" s="78">
        <v>24</v>
      </c>
    </row>
    <row r="650" spans="2:7" ht="13.5" hidden="1">
      <c r="B650" s="79" t="s">
        <v>22</v>
      </c>
      <c r="C650" s="54">
        <v>2022</v>
      </c>
      <c r="D650" s="55">
        <v>44743</v>
      </c>
      <c r="E650" s="55" t="s">
        <v>15</v>
      </c>
      <c r="F650" s="80" t="s">
        <v>30</v>
      </c>
      <c r="G650" s="81">
        <v>58</v>
      </c>
    </row>
    <row r="651" spans="2:7" ht="13.5" hidden="1">
      <c r="B651" s="79" t="s">
        <v>22</v>
      </c>
      <c r="C651" s="54">
        <v>2022</v>
      </c>
      <c r="D651" s="55">
        <v>44743</v>
      </c>
      <c r="E651" s="55" t="s">
        <v>15</v>
      </c>
      <c r="F651" s="56" t="s">
        <v>16</v>
      </c>
      <c r="G651" s="67">
        <v>26</v>
      </c>
    </row>
    <row r="652" spans="2:7" ht="13.5" hidden="1">
      <c r="B652" s="79" t="s">
        <v>22</v>
      </c>
      <c r="C652" s="54">
        <v>2022</v>
      </c>
      <c r="D652" s="55">
        <v>44743</v>
      </c>
      <c r="E652" s="55" t="s">
        <v>15</v>
      </c>
      <c r="F652" s="56" t="s">
        <v>26</v>
      </c>
      <c r="G652" s="67">
        <v>8</v>
      </c>
    </row>
    <row r="653" spans="2:7" ht="13.5" hidden="1">
      <c r="B653" s="79" t="s">
        <v>22</v>
      </c>
      <c r="C653" s="54">
        <v>2022</v>
      </c>
      <c r="D653" s="55">
        <v>44743</v>
      </c>
      <c r="E653" s="55" t="s">
        <v>15</v>
      </c>
      <c r="F653" s="56" t="s">
        <v>29</v>
      </c>
      <c r="G653" s="67">
        <v>12</v>
      </c>
    </row>
    <row r="654" spans="2:7" ht="13.5" hidden="1">
      <c r="B654" s="79" t="s">
        <v>22</v>
      </c>
      <c r="C654" s="54">
        <v>2022</v>
      </c>
      <c r="D654" s="55">
        <v>44743</v>
      </c>
      <c r="E654" s="55" t="s">
        <v>15</v>
      </c>
      <c r="F654" s="77" t="s">
        <v>39</v>
      </c>
      <c r="G654" s="78">
        <v>1</v>
      </c>
    </row>
    <row r="655" spans="2:7" ht="13.5" hidden="1">
      <c r="B655" s="79" t="s">
        <v>22</v>
      </c>
      <c r="C655" s="54">
        <v>2022</v>
      </c>
      <c r="D655" s="55">
        <v>44760</v>
      </c>
      <c r="E655" s="55" t="s">
        <v>15</v>
      </c>
      <c r="F655" s="56" t="s">
        <v>30</v>
      </c>
      <c r="G655" s="67">
        <v>88.5</v>
      </c>
    </row>
    <row r="656" spans="2:7" ht="13.5" hidden="1">
      <c r="B656" s="79" t="s">
        <v>22</v>
      </c>
      <c r="C656" s="54">
        <v>2022</v>
      </c>
      <c r="D656" s="55">
        <v>44760</v>
      </c>
      <c r="E656" s="55" t="s">
        <v>15</v>
      </c>
      <c r="F656" s="56" t="s">
        <v>16</v>
      </c>
      <c r="G656" s="67">
        <v>73</v>
      </c>
    </row>
    <row r="657" spans="2:7" ht="13.5" hidden="1">
      <c r="B657" s="79" t="s">
        <v>22</v>
      </c>
      <c r="C657" s="54">
        <v>2022</v>
      </c>
      <c r="D657" s="55">
        <v>44760</v>
      </c>
      <c r="E657" s="55" t="s">
        <v>15</v>
      </c>
      <c r="F657" s="56" t="s">
        <v>26</v>
      </c>
      <c r="G657" s="67">
        <v>37</v>
      </c>
    </row>
    <row r="658" spans="2:7" ht="13.5" hidden="1">
      <c r="B658" s="79" t="s">
        <v>22</v>
      </c>
      <c r="C658" s="54">
        <v>2022</v>
      </c>
      <c r="D658" s="55">
        <v>44760</v>
      </c>
      <c r="E658" s="55" t="s">
        <v>15</v>
      </c>
      <c r="F658" s="56" t="s">
        <v>29</v>
      </c>
      <c r="G658" s="67">
        <v>25.5</v>
      </c>
    </row>
    <row r="659" spans="2:7" ht="13.5" hidden="1">
      <c r="B659" s="79" t="s">
        <v>22</v>
      </c>
      <c r="C659" s="54">
        <v>2022</v>
      </c>
      <c r="D659" s="55">
        <v>44760</v>
      </c>
      <c r="E659" s="55" t="s">
        <v>15</v>
      </c>
      <c r="F659" s="56" t="s">
        <v>39</v>
      </c>
      <c r="G659" s="67">
        <v>6.5</v>
      </c>
    </row>
    <row r="660" spans="2:7" ht="13.5">
      <c r="B660" s="79" t="s">
        <v>22</v>
      </c>
      <c r="C660" s="54">
        <v>2022</v>
      </c>
      <c r="D660" s="55">
        <v>44760</v>
      </c>
      <c r="E660" s="55" t="s">
        <v>15</v>
      </c>
      <c r="F660" s="56" t="s">
        <v>31</v>
      </c>
      <c r="G660" s="67">
        <v>31.5</v>
      </c>
    </row>
    <row r="661" spans="2:7" ht="13.5" hidden="1">
      <c r="B661" s="79" t="s">
        <v>22</v>
      </c>
      <c r="C661" s="54">
        <v>2022</v>
      </c>
      <c r="D661" s="55">
        <v>44760</v>
      </c>
      <c r="E661" s="55" t="s">
        <v>15</v>
      </c>
      <c r="F661" s="56" t="s">
        <v>42</v>
      </c>
      <c r="G661" s="67"/>
    </row>
    <row r="662" spans="2:7" ht="13.5" hidden="1">
      <c r="B662" s="79" t="s">
        <v>22</v>
      </c>
      <c r="C662" s="54">
        <v>2022</v>
      </c>
      <c r="D662" s="55">
        <v>44761</v>
      </c>
      <c r="E662" s="55" t="s">
        <v>15</v>
      </c>
      <c r="F662" s="56" t="s">
        <v>30</v>
      </c>
      <c r="G662" s="67">
        <v>243</v>
      </c>
    </row>
    <row r="663" spans="2:7" ht="13.5" hidden="1">
      <c r="B663" s="79" t="s">
        <v>22</v>
      </c>
      <c r="C663" s="54">
        <v>2022</v>
      </c>
      <c r="D663" s="55">
        <v>44761</v>
      </c>
      <c r="E663" s="55" t="s">
        <v>15</v>
      </c>
      <c r="F663" s="56" t="s">
        <v>16</v>
      </c>
      <c r="G663" s="67">
        <v>39</v>
      </c>
    </row>
    <row r="664" spans="2:7" ht="13.5" hidden="1">
      <c r="B664" s="79" t="s">
        <v>22</v>
      </c>
      <c r="C664" s="54">
        <v>2022</v>
      </c>
      <c r="D664" s="55">
        <v>44761</v>
      </c>
      <c r="E664" s="55" t="s">
        <v>15</v>
      </c>
      <c r="F664" s="56" t="s">
        <v>26</v>
      </c>
      <c r="G664" s="67">
        <v>21.5</v>
      </c>
    </row>
    <row r="665" spans="2:7" ht="13.5" hidden="1">
      <c r="B665" s="79" t="s">
        <v>22</v>
      </c>
      <c r="C665" s="54">
        <v>2022</v>
      </c>
      <c r="D665" s="55">
        <v>44761</v>
      </c>
      <c r="E665" s="55" t="s">
        <v>15</v>
      </c>
      <c r="F665" s="56" t="s">
        <v>29</v>
      </c>
      <c r="G665" s="67">
        <v>26.5</v>
      </c>
    </row>
    <row r="666" spans="2:7" ht="13.5" hidden="1">
      <c r="B666" s="79" t="s">
        <v>22</v>
      </c>
      <c r="C666" s="54">
        <v>2022</v>
      </c>
      <c r="D666" s="55">
        <v>44761</v>
      </c>
      <c r="E666" s="55" t="s">
        <v>15</v>
      </c>
      <c r="F666" s="56" t="s">
        <v>39</v>
      </c>
      <c r="G666" s="67">
        <v>8</v>
      </c>
    </row>
    <row r="667" spans="2:7" ht="13.5">
      <c r="B667" s="79" t="s">
        <v>22</v>
      </c>
      <c r="C667" s="54">
        <v>2022</v>
      </c>
      <c r="D667" s="55">
        <v>44761</v>
      </c>
      <c r="E667" s="55" t="s">
        <v>15</v>
      </c>
      <c r="F667" s="56" t="s">
        <v>31</v>
      </c>
      <c r="G667" s="67">
        <v>109</v>
      </c>
    </row>
    <row r="668" spans="2:7" ht="13.5" hidden="1">
      <c r="B668" s="79" t="s">
        <v>22</v>
      </c>
      <c r="C668" s="54">
        <v>2022</v>
      </c>
      <c r="D668" s="55">
        <v>44761</v>
      </c>
      <c r="E668" s="55" t="s">
        <v>15</v>
      </c>
      <c r="F668" s="56" t="s">
        <v>44</v>
      </c>
      <c r="G668" s="67">
        <v>57.5</v>
      </c>
    </row>
    <row r="669" spans="2:7" ht="13.5" hidden="1">
      <c r="B669" s="79" t="s">
        <v>22</v>
      </c>
      <c r="C669" s="54">
        <v>2022</v>
      </c>
      <c r="D669" s="55">
        <v>44762</v>
      </c>
      <c r="E669" s="55" t="s">
        <v>15</v>
      </c>
      <c r="F669" s="56" t="s">
        <v>30</v>
      </c>
      <c r="G669" s="67">
        <v>34.5</v>
      </c>
    </row>
    <row r="670" spans="2:7" ht="13.5" hidden="1">
      <c r="B670" s="79" t="s">
        <v>22</v>
      </c>
      <c r="C670" s="54">
        <v>2022</v>
      </c>
      <c r="D670" s="55">
        <v>44762</v>
      </c>
      <c r="E670" s="55" t="s">
        <v>15</v>
      </c>
      <c r="F670" s="56" t="s">
        <v>16</v>
      </c>
      <c r="G670" s="67">
        <v>18</v>
      </c>
    </row>
    <row r="671" spans="2:7" ht="13.5" hidden="1">
      <c r="B671" s="79" t="s">
        <v>22</v>
      </c>
      <c r="C671" s="54">
        <v>2022</v>
      </c>
      <c r="D671" s="55">
        <v>44762</v>
      </c>
      <c r="E671" s="55" t="s">
        <v>15</v>
      </c>
      <c r="F671" s="56" t="s">
        <v>26</v>
      </c>
      <c r="G671" s="67">
        <v>14</v>
      </c>
    </row>
    <row r="672" spans="2:7" ht="13.5" hidden="1">
      <c r="B672" s="79" t="s">
        <v>22</v>
      </c>
      <c r="C672" s="54">
        <v>2022</v>
      </c>
      <c r="D672" s="55">
        <v>44762</v>
      </c>
      <c r="E672" s="55" t="s">
        <v>15</v>
      </c>
      <c r="F672" s="56" t="s">
        <v>29</v>
      </c>
      <c r="G672" s="67">
        <v>6</v>
      </c>
    </row>
    <row r="673" spans="2:7" ht="13.5" hidden="1">
      <c r="B673" s="79" t="s">
        <v>22</v>
      </c>
      <c r="C673" s="54">
        <v>2022</v>
      </c>
      <c r="D673" s="55">
        <v>44762</v>
      </c>
      <c r="E673" s="55" t="s">
        <v>15</v>
      </c>
      <c r="F673" s="56" t="s">
        <v>39</v>
      </c>
      <c r="G673" s="67">
        <v>3</v>
      </c>
    </row>
    <row r="674" spans="2:7" ht="13.5">
      <c r="B674" s="79" t="s">
        <v>22</v>
      </c>
      <c r="C674" s="54">
        <v>2022</v>
      </c>
      <c r="D674" s="55">
        <v>44762</v>
      </c>
      <c r="E674" s="55" t="s">
        <v>15</v>
      </c>
      <c r="F674" s="56" t="s">
        <v>31</v>
      </c>
      <c r="G674" s="67">
        <v>26</v>
      </c>
    </row>
    <row r="675" spans="2:7" ht="13.5" hidden="1">
      <c r="B675" s="79" t="s">
        <v>22</v>
      </c>
      <c r="C675" s="54">
        <v>2022</v>
      </c>
      <c r="D675" s="55">
        <v>44762</v>
      </c>
      <c r="E675" s="55" t="s">
        <v>15</v>
      </c>
      <c r="F675" s="56" t="s">
        <v>42</v>
      </c>
      <c r="G675" s="67"/>
    </row>
    <row r="676" spans="2:7" ht="13.5" hidden="1">
      <c r="B676" s="79" t="s">
        <v>22</v>
      </c>
      <c r="C676" s="54">
        <v>2022</v>
      </c>
      <c r="D676" s="55">
        <v>44763</v>
      </c>
      <c r="E676" s="55" t="s">
        <v>15</v>
      </c>
      <c r="F676" s="56" t="s">
        <v>30</v>
      </c>
      <c r="G676" s="67">
        <v>77.5</v>
      </c>
    </row>
    <row r="677" spans="2:7" ht="13.5" hidden="1">
      <c r="B677" s="79" t="s">
        <v>22</v>
      </c>
      <c r="C677" s="54">
        <v>2022</v>
      </c>
      <c r="D677" s="55">
        <v>44763</v>
      </c>
      <c r="E677" s="55" t="s">
        <v>15</v>
      </c>
      <c r="F677" s="56" t="s">
        <v>16</v>
      </c>
      <c r="G677" s="67">
        <v>13</v>
      </c>
    </row>
    <row r="678" spans="2:7" ht="13.5" hidden="1">
      <c r="B678" s="79" t="s">
        <v>22</v>
      </c>
      <c r="C678" s="54">
        <v>2022</v>
      </c>
      <c r="D678" s="55">
        <v>44763</v>
      </c>
      <c r="E678" s="55" t="s">
        <v>15</v>
      </c>
      <c r="F678" s="56" t="s">
        <v>26</v>
      </c>
      <c r="G678" s="67">
        <v>14</v>
      </c>
    </row>
    <row r="679" spans="2:7" ht="13.5" hidden="1">
      <c r="B679" s="79" t="s">
        <v>22</v>
      </c>
      <c r="C679" s="54">
        <v>2022</v>
      </c>
      <c r="D679" s="55">
        <v>44763</v>
      </c>
      <c r="E679" s="55" t="s">
        <v>15</v>
      </c>
      <c r="F679" s="56" t="s">
        <v>29</v>
      </c>
      <c r="G679" s="67">
        <v>4</v>
      </c>
    </row>
    <row r="680" spans="2:7" ht="13.5" hidden="1">
      <c r="B680" s="79" t="s">
        <v>22</v>
      </c>
      <c r="C680" s="54">
        <v>2022</v>
      </c>
      <c r="D680" s="55">
        <v>44763</v>
      </c>
      <c r="E680" s="55" t="s">
        <v>15</v>
      </c>
      <c r="F680" s="56" t="s">
        <v>39</v>
      </c>
      <c r="G680" s="67">
        <v>1</v>
      </c>
    </row>
    <row r="681" spans="2:7" ht="13.5">
      <c r="B681" s="79" t="s">
        <v>22</v>
      </c>
      <c r="C681" s="54">
        <v>2022</v>
      </c>
      <c r="D681" s="55">
        <v>44763</v>
      </c>
      <c r="E681" s="55" t="s">
        <v>15</v>
      </c>
      <c r="F681" s="56" t="s">
        <v>31</v>
      </c>
      <c r="G681" s="67">
        <v>45</v>
      </c>
    </row>
    <row r="682" spans="2:7" ht="13.5" hidden="1">
      <c r="B682" s="79" t="s">
        <v>22</v>
      </c>
      <c r="C682" s="54">
        <v>2022</v>
      </c>
      <c r="D682" s="55">
        <v>44763</v>
      </c>
      <c r="E682" s="55" t="s">
        <v>15</v>
      </c>
      <c r="F682" s="56" t="s">
        <v>42</v>
      </c>
      <c r="G682" s="67"/>
    </row>
    <row r="683" spans="2:7" ht="13.5" hidden="1">
      <c r="B683" s="79" t="s">
        <v>22</v>
      </c>
      <c r="C683" s="54">
        <v>2022</v>
      </c>
      <c r="D683" s="55">
        <v>44764</v>
      </c>
      <c r="E683" s="55" t="s">
        <v>15</v>
      </c>
      <c r="F683" s="56" t="s">
        <v>30</v>
      </c>
      <c r="G683" s="67">
        <v>48</v>
      </c>
    </row>
    <row r="684" spans="2:7" ht="13.5" hidden="1">
      <c r="B684" s="79" t="s">
        <v>22</v>
      </c>
      <c r="C684" s="54">
        <v>2022</v>
      </c>
      <c r="D684" s="55">
        <v>44764</v>
      </c>
      <c r="E684" s="55" t="s">
        <v>15</v>
      </c>
      <c r="F684" s="56" t="s">
        <v>16</v>
      </c>
      <c r="G684" s="67">
        <v>12</v>
      </c>
    </row>
    <row r="685" spans="2:7" ht="13.5" hidden="1">
      <c r="B685" s="79" t="s">
        <v>22</v>
      </c>
      <c r="C685" s="54">
        <v>2022</v>
      </c>
      <c r="D685" s="55">
        <v>44764</v>
      </c>
      <c r="E685" s="55" t="s">
        <v>15</v>
      </c>
      <c r="F685" s="56" t="s">
        <v>26</v>
      </c>
      <c r="G685" s="67">
        <v>12.5</v>
      </c>
    </row>
    <row r="686" spans="2:7" ht="13.5" hidden="1">
      <c r="B686" s="79" t="s">
        <v>22</v>
      </c>
      <c r="C686" s="54">
        <v>2022</v>
      </c>
      <c r="D686" s="55">
        <v>44764</v>
      </c>
      <c r="E686" s="55" t="s">
        <v>15</v>
      </c>
      <c r="F686" s="56" t="s">
        <v>29</v>
      </c>
      <c r="G686" s="67">
        <v>48.5</v>
      </c>
    </row>
    <row r="687" spans="2:7" ht="13.5" hidden="1">
      <c r="B687" s="79" t="s">
        <v>22</v>
      </c>
      <c r="C687" s="54">
        <v>2022</v>
      </c>
      <c r="D687" s="55">
        <v>44764</v>
      </c>
      <c r="E687" s="55" t="s">
        <v>15</v>
      </c>
      <c r="F687" s="56" t="s">
        <v>39</v>
      </c>
      <c r="G687" s="67"/>
    </row>
    <row r="688" spans="2:7" ht="13.5">
      <c r="B688" s="79" t="s">
        <v>22</v>
      </c>
      <c r="C688" s="54">
        <v>2022</v>
      </c>
      <c r="D688" s="55">
        <v>44764</v>
      </c>
      <c r="E688" s="55" t="s">
        <v>15</v>
      </c>
      <c r="F688" s="56" t="s">
        <v>31</v>
      </c>
      <c r="G688" s="67">
        <v>110</v>
      </c>
    </row>
    <row r="689" spans="2:7" ht="13.5" hidden="1">
      <c r="B689" s="79" t="s">
        <v>22</v>
      </c>
      <c r="C689" s="54">
        <v>2022</v>
      </c>
      <c r="D689" s="55">
        <v>44764</v>
      </c>
      <c r="E689" s="55" t="s">
        <v>15</v>
      </c>
      <c r="F689" s="77" t="s">
        <v>42</v>
      </c>
      <c r="G689" s="78">
        <v>5.5</v>
      </c>
    </row>
    <row r="690" spans="2:7" ht="13.5" hidden="1">
      <c r="B690" s="79" t="s">
        <v>22</v>
      </c>
      <c r="C690" s="54">
        <v>2022</v>
      </c>
      <c r="D690" s="55">
        <v>44768</v>
      </c>
      <c r="E690" s="55" t="s">
        <v>15</v>
      </c>
      <c r="F690" s="56" t="s">
        <v>30</v>
      </c>
      <c r="G690" s="67">
        <v>66.5</v>
      </c>
    </row>
    <row r="691" spans="2:7" ht="13.5" hidden="1">
      <c r="B691" s="79" t="s">
        <v>22</v>
      </c>
      <c r="C691" s="54">
        <v>2022</v>
      </c>
      <c r="D691" s="55">
        <v>44768</v>
      </c>
      <c r="E691" s="55" t="s">
        <v>15</v>
      </c>
      <c r="F691" s="56" t="s">
        <v>16</v>
      </c>
      <c r="G691" s="67">
        <v>58</v>
      </c>
    </row>
    <row r="692" spans="2:7" ht="13.5" hidden="1">
      <c r="B692" s="79" t="s">
        <v>22</v>
      </c>
      <c r="C692" s="54">
        <v>2022</v>
      </c>
      <c r="D692" s="55">
        <v>44768</v>
      </c>
      <c r="E692" s="55" t="s">
        <v>15</v>
      </c>
      <c r="F692" s="56" t="s">
        <v>26</v>
      </c>
      <c r="G692" s="67">
        <v>26.5</v>
      </c>
    </row>
    <row r="693" spans="2:7" ht="13.5" hidden="1">
      <c r="B693" s="79" t="s">
        <v>22</v>
      </c>
      <c r="C693" s="54">
        <v>2022</v>
      </c>
      <c r="D693" s="55">
        <v>44768</v>
      </c>
      <c r="E693" s="55" t="s">
        <v>15</v>
      </c>
      <c r="F693" s="56" t="s">
        <v>29</v>
      </c>
      <c r="G693" s="67">
        <v>31.5</v>
      </c>
    </row>
    <row r="694" spans="2:7" ht="13.5" hidden="1">
      <c r="B694" s="79" t="s">
        <v>22</v>
      </c>
      <c r="C694" s="54">
        <v>2022</v>
      </c>
      <c r="D694" s="55">
        <v>44768</v>
      </c>
      <c r="E694" s="55" t="s">
        <v>15</v>
      </c>
      <c r="F694" s="56" t="s">
        <v>39</v>
      </c>
      <c r="G694" s="67" t="s">
        <v>46</v>
      </c>
    </row>
    <row r="695" spans="2:7" ht="13.5">
      <c r="B695" s="79" t="s">
        <v>22</v>
      </c>
      <c r="C695" s="54">
        <v>2022</v>
      </c>
      <c r="D695" s="55">
        <v>44768</v>
      </c>
      <c r="E695" s="55" t="s">
        <v>15</v>
      </c>
      <c r="F695" s="56" t="s">
        <v>31</v>
      </c>
      <c r="G695" s="67">
        <v>39</v>
      </c>
    </row>
    <row r="696" spans="2:7" ht="13.5" hidden="1">
      <c r="B696" s="79" t="s">
        <v>22</v>
      </c>
      <c r="C696" s="54">
        <v>2022</v>
      </c>
      <c r="D696" s="55">
        <v>44768</v>
      </c>
      <c r="E696" s="55" t="s">
        <v>15</v>
      </c>
      <c r="F696" s="56" t="s">
        <v>42</v>
      </c>
      <c r="G696" s="67">
        <v>16</v>
      </c>
    </row>
    <row r="697" spans="2:7" ht="13.5" hidden="1">
      <c r="B697" s="79" t="s">
        <v>22</v>
      </c>
      <c r="C697" s="54">
        <v>2022</v>
      </c>
      <c r="D697" s="55">
        <v>44769</v>
      </c>
      <c r="E697" s="55" t="s">
        <v>15</v>
      </c>
      <c r="F697" s="56" t="s">
        <v>30</v>
      </c>
      <c r="G697" s="67">
        <v>22</v>
      </c>
    </row>
    <row r="698" spans="2:7" ht="13.5" hidden="1">
      <c r="B698" s="79" t="s">
        <v>22</v>
      </c>
      <c r="C698" s="54">
        <v>2022</v>
      </c>
      <c r="D698" s="55">
        <v>44769</v>
      </c>
      <c r="E698" s="55" t="s">
        <v>15</v>
      </c>
      <c r="F698" s="56" t="s">
        <v>16</v>
      </c>
      <c r="G698" s="67">
        <v>23</v>
      </c>
    </row>
    <row r="699" spans="2:7" ht="13.5" hidden="1">
      <c r="B699" s="79" t="s">
        <v>22</v>
      </c>
      <c r="C699" s="54">
        <v>2022</v>
      </c>
      <c r="D699" s="55">
        <v>44769</v>
      </c>
      <c r="E699" s="55" t="s">
        <v>15</v>
      </c>
      <c r="F699" s="56" t="s">
        <v>26</v>
      </c>
      <c r="G699" s="67">
        <v>25</v>
      </c>
    </row>
    <row r="700" spans="2:7" ht="13.5" hidden="1">
      <c r="B700" s="79" t="s">
        <v>22</v>
      </c>
      <c r="C700" s="54">
        <v>2022</v>
      </c>
      <c r="D700" s="55">
        <v>44769</v>
      </c>
      <c r="E700" s="55" t="s">
        <v>15</v>
      </c>
      <c r="F700" s="56" t="s">
        <v>29</v>
      </c>
      <c r="G700" s="67">
        <v>10</v>
      </c>
    </row>
    <row r="701" spans="2:7" ht="13.5" hidden="1">
      <c r="B701" s="79" t="s">
        <v>22</v>
      </c>
      <c r="C701" s="54">
        <v>2022</v>
      </c>
      <c r="D701" s="55">
        <v>44769</v>
      </c>
      <c r="E701" s="55" t="s">
        <v>15</v>
      </c>
      <c r="F701" s="56" t="s">
        <v>39</v>
      </c>
      <c r="G701" s="67">
        <v>1</v>
      </c>
    </row>
    <row r="702" spans="2:7" ht="13.5">
      <c r="B702" s="79" t="s">
        <v>22</v>
      </c>
      <c r="C702" s="54">
        <v>2022</v>
      </c>
      <c r="D702" s="55">
        <v>44769</v>
      </c>
      <c r="E702" s="55" t="s">
        <v>15</v>
      </c>
      <c r="F702" s="56" t="s">
        <v>31</v>
      </c>
      <c r="G702" s="67">
        <v>193.5</v>
      </c>
    </row>
    <row r="703" spans="2:7" ht="13.5" hidden="1">
      <c r="B703" s="79" t="s">
        <v>22</v>
      </c>
      <c r="C703" s="54">
        <v>2022</v>
      </c>
      <c r="D703" s="55">
        <v>44769</v>
      </c>
      <c r="E703" s="55" t="s">
        <v>15</v>
      </c>
      <c r="F703" s="56" t="s">
        <v>42</v>
      </c>
      <c r="G703" s="67">
        <v>5</v>
      </c>
    </row>
    <row r="704" spans="2:7" ht="13.5" hidden="1">
      <c r="B704" s="79" t="s">
        <v>22</v>
      </c>
      <c r="C704" s="54">
        <v>2022</v>
      </c>
      <c r="D704" s="55">
        <v>44770</v>
      </c>
      <c r="E704" s="55" t="s">
        <v>15</v>
      </c>
      <c r="F704" s="56" t="s">
        <v>30</v>
      </c>
      <c r="G704" s="67">
        <v>139</v>
      </c>
    </row>
    <row r="705" spans="2:8" ht="13.5" hidden="1">
      <c r="B705" s="79" t="s">
        <v>22</v>
      </c>
      <c r="C705" s="54">
        <v>2022</v>
      </c>
      <c r="D705" s="55">
        <v>44770</v>
      </c>
      <c r="E705" s="55" t="s">
        <v>15</v>
      </c>
      <c r="F705" s="56" t="s">
        <v>16</v>
      </c>
      <c r="G705" s="67">
        <v>12</v>
      </c>
    </row>
    <row r="706" spans="2:8" ht="13.5" hidden="1">
      <c r="B706" s="79" t="s">
        <v>22</v>
      </c>
      <c r="C706" s="54">
        <v>2022</v>
      </c>
      <c r="D706" s="55">
        <v>44770</v>
      </c>
      <c r="E706" s="55" t="s">
        <v>15</v>
      </c>
      <c r="F706" s="56" t="s">
        <v>26</v>
      </c>
      <c r="G706" s="67">
        <v>23</v>
      </c>
    </row>
    <row r="707" spans="2:8" ht="13.5" hidden="1">
      <c r="B707" s="79" t="s">
        <v>22</v>
      </c>
      <c r="C707" s="54">
        <v>2022</v>
      </c>
      <c r="D707" s="55">
        <v>44770</v>
      </c>
      <c r="E707" s="55" t="s">
        <v>15</v>
      </c>
      <c r="F707" s="56" t="s">
        <v>29</v>
      </c>
      <c r="G707" s="67">
        <v>16</v>
      </c>
    </row>
    <row r="708" spans="2:8" ht="13.5" hidden="1">
      <c r="B708" s="79" t="s">
        <v>22</v>
      </c>
      <c r="C708" s="54">
        <v>2022</v>
      </c>
      <c r="D708" s="55">
        <v>44770</v>
      </c>
      <c r="E708" s="55" t="s">
        <v>15</v>
      </c>
      <c r="F708" s="56" t="s">
        <v>39</v>
      </c>
      <c r="G708" s="67">
        <v>2.5</v>
      </c>
    </row>
    <row r="709" spans="2:8" ht="13.5">
      <c r="B709" s="79" t="s">
        <v>22</v>
      </c>
      <c r="C709" s="54">
        <v>2022</v>
      </c>
      <c r="D709" s="55">
        <v>44770</v>
      </c>
      <c r="E709" s="55" t="s">
        <v>15</v>
      </c>
      <c r="F709" s="56" t="s">
        <v>31</v>
      </c>
      <c r="G709" s="67">
        <v>110</v>
      </c>
    </row>
    <row r="710" spans="2:8" ht="13.5" hidden="1">
      <c r="B710" s="79" t="s">
        <v>22</v>
      </c>
      <c r="C710" s="54">
        <v>2022</v>
      </c>
      <c r="D710" s="55">
        <v>44770</v>
      </c>
      <c r="E710" s="55" t="s">
        <v>15</v>
      </c>
      <c r="F710" s="56" t="s">
        <v>42</v>
      </c>
      <c r="G710" s="67"/>
    </row>
    <row r="711" spans="2:8" ht="13.5" hidden="1">
      <c r="B711" s="79" t="s">
        <v>22</v>
      </c>
      <c r="C711" s="54">
        <v>2022</v>
      </c>
      <c r="D711" s="55">
        <v>44771</v>
      </c>
      <c r="E711" s="55" t="s">
        <v>15</v>
      </c>
      <c r="F711" s="56" t="s">
        <v>30</v>
      </c>
      <c r="G711" s="67">
        <v>29</v>
      </c>
    </row>
    <row r="712" spans="2:8" ht="13.5" hidden="1">
      <c r="B712" s="79" t="s">
        <v>22</v>
      </c>
      <c r="C712" s="54">
        <v>2022</v>
      </c>
      <c r="D712" s="55">
        <v>44771</v>
      </c>
      <c r="E712" s="55" t="s">
        <v>15</v>
      </c>
      <c r="F712" s="56" t="s">
        <v>16</v>
      </c>
      <c r="G712" s="67">
        <v>18</v>
      </c>
    </row>
    <row r="713" spans="2:8" ht="13.5" hidden="1">
      <c r="B713" s="79" t="s">
        <v>22</v>
      </c>
      <c r="C713" s="54">
        <v>2022</v>
      </c>
      <c r="D713" s="55">
        <v>44771</v>
      </c>
      <c r="E713" s="55" t="s">
        <v>15</v>
      </c>
      <c r="F713" s="56" t="s">
        <v>26</v>
      </c>
      <c r="G713" s="67">
        <v>19</v>
      </c>
    </row>
    <row r="714" spans="2:8" ht="13.5" hidden="1">
      <c r="B714" s="79" t="s">
        <v>22</v>
      </c>
      <c r="C714" s="54">
        <v>2022</v>
      </c>
      <c r="D714" s="55">
        <v>44771</v>
      </c>
      <c r="E714" s="55" t="s">
        <v>15</v>
      </c>
      <c r="F714" s="56" t="s">
        <v>29</v>
      </c>
      <c r="G714" s="67">
        <v>4</v>
      </c>
    </row>
    <row r="715" spans="2:8" ht="13.5" hidden="1">
      <c r="B715" s="79" t="s">
        <v>22</v>
      </c>
      <c r="C715" s="54">
        <v>2022</v>
      </c>
      <c r="D715" s="55">
        <v>44771</v>
      </c>
      <c r="E715" s="55" t="s">
        <v>15</v>
      </c>
      <c r="F715" s="56" t="s">
        <v>39</v>
      </c>
      <c r="G715" s="67">
        <v>9</v>
      </c>
    </row>
    <row r="716" spans="2:8" ht="13.5">
      <c r="B716" s="79" t="s">
        <v>22</v>
      </c>
      <c r="C716" s="54">
        <v>2022</v>
      </c>
      <c r="D716" s="55">
        <v>44771</v>
      </c>
      <c r="E716" s="55" t="s">
        <v>15</v>
      </c>
      <c r="F716" s="77" t="s">
        <v>31</v>
      </c>
      <c r="G716" s="78">
        <v>66.5</v>
      </c>
    </row>
    <row r="717" spans="2:8" ht="15">
      <c r="B717" s="79"/>
      <c r="C717" s="79"/>
      <c r="D717" s="82"/>
      <c r="E717" s="82"/>
      <c r="F717" s="77"/>
      <c r="G717" s="78">
        <f>SUBTOTAL(109,Tabla1[Cantidad(kg)])</f>
        <v>8016.5</v>
      </c>
      <c r="H717" t="s">
        <v>47</v>
      </c>
    </row>
    <row r="718" spans="2:8">
      <c r="G718" s="27">
        <f>+Tabla1[[#Totals],[Cantidad(kg)]]</f>
        <v>8016.5</v>
      </c>
      <c r="H718" s="27" t="s">
        <v>48</v>
      </c>
    </row>
  </sheetData>
  <pageMargins left="0.7" right="0.7" top="0.75" bottom="0.75" header="0.3" footer="0.3"/>
  <tableParts count="2"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EEDAA-E1BA-4399-89BB-B99D05A984DE}">
  <sheetPr>
    <outlinePr summaryBelow="0" summaryRight="0"/>
  </sheetPr>
  <dimension ref="A1:O998"/>
  <sheetViews>
    <sheetView showGridLines="0" workbookViewId="0">
      <selection activeCell="D31" sqref="D31"/>
    </sheetView>
  </sheetViews>
  <sheetFormatPr defaultColWidth="14.42578125" defaultRowHeight="15" customHeight="1"/>
  <cols>
    <col min="1" max="1" width="3" style="27" customWidth="1"/>
    <col min="2" max="2" width="17.7109375" style="27" customWidth="1"/>
    <col min="3" max="16384" width="14.42578125" style="27"/>
  </cols>
  <sheetData>
    <row r="1" spans="1:15" ht="15.75" customHeight="1" thickBot="1"/>
    <row r="2" spans="1:15" ht="15.75" customHeight="1" thickBot="1">
      <c r="A2" s="28"/>
      <c r="B2" s="85" t="s">
        <v>49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7"/>
    </row>
    <row r="3" spans="1:15" thickBot="1">
      <c r="A3" s="28"/>
      <c r="B3" s="29" t="s">
        <v>50</v>
      </c>
      <c r="C3" s="30" t="s">
        <v>14</v>
      </c>
      <c r="D3" s="30" t="s">
        <v>17</v>
      </c>
      <c r="E3" s="30" t="s">
        <v>18</v>
      </c>
      <c r="F3" s="30" t="s">
        <v>19</v>
      </c>
      <c r="G3" s="30" t="s">
        <v>20</v>
      </c>
      <c r="H3" s="30" t="s">
        <v>21</v>
      </c>
      <c r="I3" s="30" t="s">
        <v>22</v>
      </c>
      <c r="J3" s="30" t="s">
        <v>51</v>
      </c>
      <c r="K3" s="30" t="s">
        <v>52</v>
      </c>
      <c r="L3" s="30" t="s">
        <v>53</v>
      </c>
      <c r="M3" s="30" t="s">
        <v>54</v>
      </c>
      <c r="N3" s="31" t="s">
        <v>55</v>
      </c>
      <c r="O3" s="32" t="s">
        <v>56</v>
      </c>
    </row>
    <row r="4" spans="1:15" ht="26.25" customHeight="1">
      <c r="B4" s="33" t="s">
        <v>57</v>
      </c>
      <c r="C4" s="34">
        <f>+'[1]Residencias-I Semestre 2022'!AX4</f>
        <v>29</v>
      </c>
      <c r="D4" s="35">
        <f>+'[1]Residencias-I Semestre 2022'!AY4</f>
        <v>18</v>
      </c>
      <c r="E4" s="35">
        <f>+'[1]Residencias-I Semestre 2022'!AZ4</f>
        <v>86</v>
      </c>
      <c r="F4" s="35">
        <f>+'[1]Residencias-I Semestre 2022'!BA4</f>
        <v>125</v>
      </c>
      <c r="G4" s="35">
        <f>+'[1]Residencias-I Semestre 2022'!BB4</f>
        <v>84</v>
      </c>
      <c r="H4" s="35">
        <f>+'[1]Residencias-I Semestre 2022'!BC4</f>
        <v>67</v>
      </c>
      <c r="I4" s="35">
        <f>+'[1]Residencias-II Semestre 2022'!AX4</f>
        <v>98</v>
      </c>
      <c r="J4" s="35">
        <f>+'[1]Residencias-II Semestre 2022'!AY4</f>
        <v>195.5</v>
      </c>
      <c r="K4" s="35">
        <f>+'[1]Residencias-II Semestre 2022'!AZ4</f>
        <v>50.5</v>
      </c>
      <c r="L4" s="35">
        <f>+'[1]Residencias-II Semestre 2022'!BA4</f>
        <v>77.5</v>
      </c>
      <c r="M4" s="35">
        <f>+'[1]Residencias-II Semestre 2022'!BB4</f>
        <v>123.5</v>
      </c>
      <c r="N4" s="35">
        <f>+'[1]Residencias-II Semestre 2022'!BC4</f>
        <v>61</v>
      </c>
      <c r="O4" s="36">
        <f>+SUM(C4:N4)</f>
        <v>1015</v>
      </c>
    </row>
    <row r="5" spans="1:15" ht="15.75" customHeight="1">
      <c r="B5" s="37" t="s">
        <v>16</v>
      </c>
      <c r="C5" s="38">
        <f>+'[1]Residencias-I Semestre 2022'!AX5</f>
        <v>10</v>
      </c>
      <c r="D5" s="39">
        <f>+'[1]Residencias-I Semestre 2022'!AY5</f>
        <v>18</v>
      </c>
      <c r="E5" s="39">
        <f>+'[1]Residencias-I Semestre 2022'!AZ5</f>
        <v>6</v>
      </c>
      <c r="F5" s="39">
        <f>+'[1]Residencias-I Semestre 2022'!BA5</f>
        <v>0</v>
      </c>
      <c r="G5" s="39">
        <f>+'[1]Residencias-I Semestre 2022'!BB5</f>
        <v>0</v>
      </c>
      <c r="H5" s="39">
        <f>+'[1]Residencias-I Semestre 2022'!BC5</f>
        <v>0</v>
      </c>
      <c r="I5" s="39">
        <f>+'[1]Residencias-II Semestre 2022'!AX5</f>
        <v>0</v>
      </c>
      <c r="J5" s="39">
        <f>+'[1]Residencias-II Semestre 2022'!AY5</f>
        <v>195.5</v>
      </c>
      <c r="K5" s="39">
        <f>+'[1]Residencias-II Semestre 2022'!AZ5</f>
        <v>0</v>
      </c>
      <c r="L5" s="39">
        <f>+'[1]Residencias-II Semestre 2022'!BA5</f>
        <v>0</v>
      </c>
      <c r="M5" s="39">
        <f>+'[1]Residencias-II Semestre 2022'!BB5</f>
        <v>0</v>
      </c>
      <c r="N5" s="39">
        <f>+'[1]Residencias-II Semestre 2022'!BC5</f>
        <v>0</v>
      </c>
      <c r="O5" s="40">
        <f t="shared" ref="O5:O11" si="0">+SUM(C5:N5)</f>
        <v>229.5</v>
      </c>
    </row>
    <row r="6" spans="1:15" ht="15.75" customHeight="1">
      <c r="B6" s="37" t="s">
        <v>26</v>
      </c>
      <c r="C6" s="38">
        <f>+'[1]Residencias-I Semestre 2022'!AX6</f>
        <v>7</v>
      </c>
      <c r="D6" s="39">
        <f>+'[1]Residencias-I Semestre 2022'!AY6</f>
        <v>41</v>
      </c>
      <c r="E6" s="39">
        <f>+'[1]Residencias-I Semestre 2022'!AZ6</f>
        <v>66</v>
      </c>
      <c r="F6" s="39">
        <f>+'[1]Residencias-I Semestre 2022'!BA6</f>
        <v>59</v>
      </c>
      <c r="G6" s="39">
        <f>+'[1]Residencias-I Semestre 2022'!BB6</f>
        <v>68</v>
      </c>
      <c r="H6" s="39">
        <f>+'[1]Residencias-I Semestre 2022'!BC6</f>
        <v>52</v>
      </c>
      <c r="I6" s="39">
        <f>+'[1]Residencias-II Semestre 2022'!AX6</f>
        <v>34.5</v>
      </c>
      <c r="J6" s="39">
        <f>+'[1]Residencias-II Semestre 2022'!AY6</f>
        <v>66</v>
      </c>
      <c r="K6" s="39">
        <f>+'[1]Residencias-II Semestre 2022'!AZ6</f>
        <v>76.5</v>
      </c>
      <c r="L6" s="39">
        <f>+'[1]Residencias-II Semestre 2022'!BA6</f>
        <v>76.5</v>
      </c>
      <c r="M6" s="39">
        <f>+'[1]Residencias-II Semestre 2022'!BB6</f>
        <v>78</v>
      </c>
      <c r="N6" s="39">
        <f>+'[1]Residencias-II Semestre 2022'!BC6</f>
        <v>21</v>
      </c>
      <c r="O6" s="40">
        <f t="shared" si="0"/>
        <v>645.5</v>
      </c>
    </row>
    <row r="7" spans="1:15" ht="15.75" customHeight="1">
      <c r="B7" s="37" t="s">
        <v>29</v>
      </c>
      <c r="C7" s="38">
        <f>+'[1]Residencias-I Semestre 2022'!AX7</f>
        <v>7</v>
      </c>
      <c r="D7" s="39">
        <f>+'[1]Residencias-I Semestre 2022'!AY7</f>
        <v>14</v>
      </c>
      <c r="E7" s="39">
        <f>+'[1]Residencias-I Semestre 2022'!AZ7</f>
        <v>33</v>
      </c>
      <c r="F7" s="39">
        <f>+'[1]Residencias-I Semestre 2022'!BA7</f>
        <v>30</v>
      </c>
      <c r="G7" s="39">
        <f>+'[1]Residencias-I Semestre 2022'!BB7</f>
        <v>19</v>
      </c>
      <c r="H7" s="39">
        <f>+'[1]Residencias-I Semestre 2022'!BC7</f>
        <v>27</v>
      </c>
      <c r="I7" s="39">
        <f>+'[1]Residencias-II Semestre 2022'!AX7</f>
        <v>37.5</v>
      </c>
      <c r="J7" s="39">
        <f>+'[1]Residencias-II Semestre 2022'!AY7</f>
        <v>20</v>
      </c>
      <c r="K7" s="39">
        <f>+'[1]Residencias-II Semestre 2022'!AZ7</f>
        <v>31</v>
      </c>
      <c r="L7" s="39">
        <f>+'[1]Residencias-II Semestre 2022'!BA7</f>
        <v>13</v>
      </c>
      <c r="M7" s="39">
        <f>+'[1]Residencias-II Semestre 2022'!BB7</f>
        <v>52</v>
      </c>
      <c r="N7" s="39">
        <f>+'[1]Residencias-II Semestre 2022'!BC7</f>
        <v>19.5</v>
      </c>
      <c r="O7" s="40">
        <f t="shared" si="0"/>
        <v>303</v>
      </c>
    </row>
    <row r="8" spans="1:15" ht="15.75" customHeight="1">
      <c r="B8" s="37" t="s">
        <v>39</v>
      </c>
      <c r="C8" s="38">
        <f>+'[1]Residencias-I Semestre 2022'!AX8</f>
        <v>5</v>
      </c>
      <c r="D8" s="39">
        <f>+'[1]Residencias-I Semestre 2022'!AY8</f>
        <v>19</v>
      </c>
      <c r="E8" s="39">
        <f>+'[1]Residencias-I Semestre 2022'!AZ8</f>
        <v>38</v>
      </c>
      <c r="F8" s="39">
        <f>+'[1]Residencias-I Semestre 2022'!BA8</f>
        <v>46</v>
      </c>
      <c r="G8" s="39">
        <f>+'[1]Residencias-I Semestre 2022'!BB8</f>
        <v>44</v>
      </c>
      <c r="H8" s="39">
        <f>+'[1]Residencias-I Semestre 2022'!BC8</f>
        <v>28</v>
      </c>
      <c r="I8" s="39">
        <f>+'[1]Residencias-II Semestre 2022'!AX8</f>
        <v>17</v>
      </c>
      <c r="J8" s="39">
        <f>+'[1]Residencias-II Semestre 2022'!AY8</f>
        <v>45</v>
      </c>
      <c r="K8" s="39">
        <f>+'[1]Residencias-II Semestre 2022'!AZ8</f>
        <v>51.5</v>
      </c>
      <c r="L8" s="39">
        <f>+'[1]Residencias-II Semestre 2022'!BA8</f>
        <v>43</v>
      </c>
      <c r="M8" s="39">
        <f>+'[1]Residencias-II Semestre 2022'!BB8</f>
        <v>27.5</v>
      </c>
      <c r="N8" s="39">
        <f>+'[1]Residencias-II Semestre 2022'!BC8</f>
        <v>2.5</v>
      </c>
      <c r="O8" s="40">
        <f t="shared" si="0"/>
        <v>366.5</v>
      </c>
    </row>
    <row r="9" spans="1:15" ht="15.75" customHeight="1">
      <c r="B9" s="41" t="s">
        <v>27</v>
      </c>
      <c r="C9" s="38">
        <f>+'[1]Residencias-I Semestre 2022'!AX9</f>
        <v>20</v>
      </c>
      <c r="D9" s="39">
        <f>+'[1]Residencias-I Semestre 2022'!AY9</f>
        <v>0</v>
      </c>
      <c r="E9" s="39">
        <f>+'[1]Residencias-I Semestre 2022'!AZ9</f>
        <v>641</v>
      </c>
      <c r="F9" s="39">
        <f>+'[1]Residencias-I Semestre 2022'!BA9</f>
        <v>674</v>
      </c>
      <c r="G9" s="39">
        <f>+'[1]Residencias-I Semestre 2022'!BB9</f>
        <v>959</v>
      </c>
      <c r="H9" s="39">
        <f>+'[1]Residencias-I Semestre 2022'!BC9</f>
        <v>574</v>
      </c>
      <c r="I9" s="39">
        <f>+'[1]Residencias-II Semestre 2022'!AX9</f>
        <v>223.5</v>
      </c>
      <c r="J9" s="39">
        <f>+'[1]Residencias-II Semestre 2022'!AY9</f>
        <v>0</v>
      </c>
      <c r="K9" s="39">
        <f>+'[1]Residencias-II Semestre 2022'!AZ9</f>
        <v>526</v>
      </c>
      <c r="L9" s="39">
        <f>+'[1]Residencias-II Semestre 2022'!BA9</f>
        <v>0</v>
      </c>
      <c r="M9" s="39">
        <f>+'[1]Residencias-II Semestre 2022'!BB9</f>
        <v>558.5</v>
      </c>
      <c r="N9" s="39">
        <f>+'[1]Residencias-II Semestre 2022'!BC9</f>
        <v>24</v>
      </c>
      <c r="O9" s="40">
        <f t="shared" si="0"/>
        <v>4200</v>
      </c>
    </row>
    <row r="10" spans="1:15" ht="15.75" customHeight="1">
      <c r="B10" s="33" t="s">
        <v>58</v>
      </c>
      <c r="C10" s="38">
        <f>+'[1]Residencias-I Semestre 2022'!AX10</f>
        <v>0</v>
      </c>
      <c r="D10" s="39">
        <f>+'[1]Residencias-I Semestre 2022'!AY10</f>
        <v>53</v>
      </c>
      <c r="E10" s="39">
        <f>+'[1]Residencias-I Semestre 2022'!AZ10</f>
        <v>0</v>
      </c>
      <c r="F10" s="39">
        <f>+'[1]Residencias-I Semestre 2022'!BA10</f>
        <v>0</v>
      </c>
      <c r="G10" s="39">
        <f>+'[1]Residencias-I Semestre 2022'!BB10</f>
        <v>0</v>
      </c>
      <c r="H10" s="39">
        <f>+'[1]Residencias-I Semestre 2022'!BC10</f>
        <v>0</v>
      </c>
      <c r="I10" s="39">
        <f>+'[1]Residencias-II Semestre 2022'!AX10</f>
        <v>0</v>
      </c>
      <c r="J10" s="39">
        <f>+'[1]Residencias-II Semestre 2022'!AY10</f>
        <v>0</v>
      </c>
      <c r="K10" s="39">
        <f>+'[1]Residencias-II Semestre 2022'!AZ10</f>
        <v>0</v>
      </c>
      <c r="L10" s="39">
        <f>+'[1]Residencias-II Semestre 2022'!BA10</f>
        <v>0</v>
      </c>
      <c r="M10" s="39">
        <f>+'[1]Residencias-II Semestre 2022'!BB10</f>
        <v>0</v>
      </c>
      <c r="N10" s="39">
        <f>+'[1]Residencias-II Semestre 2022'!BC10</f>
        <v>0</v>
      </c>
      <c r="O10" s="40">
        <f t="shared" si="0"/>
        <v>53</v>
      </c>
    </row>
    <row r="11" spans="1:15" ht="15.75" customHeight="1" thickBot="1">
      <c r="B11" s="33" t="s">
        <v>42</v>
      </c>
      <c r="C11" s="42">
        <f>+'[1]Residencias-I Semestre 2022'!AX11</f>
        <v>0</v>
      </c>
      <c r="D11" s="43">
        <f>+'[1]Residencias-I Semestre 2022'!AY11</f>
        <v>0</v>
      </c>
      <c r="E11" s="43">
        <f>+'[1]Residencias-I Semestre 2022'!AZ11</f>
        <v>0</v>
      </c>
      <c r="F11" s="43">
        <f>+'[1]Residencias-I Semestre 2022'!BA11</f>
        <v>0</v>
      </c>
      <c r="G11" s="43">
        <f>+'[1]Residencias-I Semestre 2022'!BB11</f>
        <v>0</v>
      </c>
      <c r="H11" s="43">
        <f>+'[1]Residencias-I Semestre 2022'!BC11</f>
        <v>0</v>
      </c>
      <c r="I11" s="43">
        <f>+'[1]Residencias-II Semestre 2022'!AX11</f>
        <v>0</v>
      </c>
      <c r="J11" s="43">
        <f>+'[1]Residencias-II Semestre 2022'!AY11</f>
        <v>0</v>
      </c>
      <c r="K11" s="43">
        <f>+'[1]Residencias-II Semestre 2022'!AZ11</f>
        <v>0</v>
      </c>
      <c r="L11" s="43">
        <f>+'[1]Residencias-II Semestre 2022'!BA11</f>
        <v>0</v>
      </c>
      <c r="M11" s="43">
        <f>+'[1]Residencias-II Semestre 2022'!BB11</f>
        <v>0</v>
      </c>
      <c r="N11" s="43">
        <f>+'[1]Residencias-II Semestre 2022'!BC11</f>
        <v>0</v>
      </c>
      <c r="O11" s="44">
        <f t="shared" si="0"/>
        <v>0</v>
      </c>
    </row>
    <row r="12" spans="1:15" ht="15.75" customHeight="1" thickBot="1">
      <c r="B12" s="45" t="s">
        <v>59</v>
      </c>
      <c r="C12" s="46">
        <f>+SUM(C4:C11)</f>
        <v>78</v>
      </c>
      <c r="D12" s="46">
        <f t="shared" ref="D12:O12" si="1">+SUM(D4:D11)</f>
        <v>163</v>
      </c>
      <c r="E12" s="46">
        <f t="shared" si="1"/>
        <v>870</v>
      </c>
      <c r="F12" s="46">
        <f t="shared" si="1"/>
        <v>934</v>
      </c>
      <c r="G12" s="46">
        <f t="shared" si="1"/>
        <v>1174</v>
      </c>
      <c r="H12" s="46">
        <f t="shared" si="1"/>
        <v>748</v>
      </c>
      <c r="I12" s="46">
        <f t="shared" si="1"/>
        <v>410.5</v>
      </c>
      <c r="J12" s="46">
        <f t="shared" si="1"/>
        <v>522</v>
      </c>
      <c r="K12" s="46">
        <f t="shared" si="1"/>
        <v>735.5</v>
      </c>
      <c r="L12" s="46">
        <f t="shared" si="1"/>
        <v>210</v>
      </c>
      <c r="M12" s="46">
        <f t="shared" si="1"/>
        <v>839.5</v>
      </c>
      <c r="N12" s="46">
        <f t="shared" si="1"/>
        <v>128</v>
      </c>
      <c r="O12" s="47">
        <f t="shared" si="1"/>
        <v>6812.5</v>
      </c>
    </row>
    <row r="13" spans="1:15" ht="15.75" customHeight="1"/>
    <row r="14" spans="1:15" ht="15.75" customHeight="1"/>
    <row r="15" spans="1:15" ht="15.75" customHeight="1"/>
    <row r="16" spans="1:1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sheetProtection sheet="1" objects="1" scenarios="1"/>
  <mergeCells count="1">
    <mergeCell ref="B2:O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FD15E-C3AC-49A8-AC01-92ED3A9D4996}">
  <dimension ref="A1:Q1000"/>
  <sheetViews>
    <sheetView showGridLines="0" zoomScale="93" zoomScaleNormal="93" workbookViewId="0">
      <selection activeCell="H10" sqref="H10:H21"/>
    </sheetView>
  </sheetViews>
  <sheetFormatPr defaultColWidth="14.42578125" defaultRowHeight="15" customHeight="1"/>
  <cols>
    <col min="1" max="2" width="11.42578125" customWidth="1"/>
    <col min="3" max="4" width="11.5703125" customWidth="1"/>
    <col min="5" max="7" width="11.42578125" customWidth="1"/>
    <col min="8" max="8" width="15.140625" customWidth="1"/>
    <col min="9" max="10" width="12" customWidth="1"/>
    <col min="11" max="11" width="21.7109375" customWidth="1"/>
    <col min="12" max="13" width="14.7109375" customWidth="1"/>
    <col min="14" max="15" width="11.42578125" customWidth="1"/>
    <col min="16" max="16" width="10.7109375" customWidth="1"/>
    <col min="17" max="17" width="12.7109375" customWidth="1"/>
    <col min="18" max="30" width="10.7109375" customWidth="1"/>
  </cols>
  <sheetData>
    <row r="1" spans="1:15">
      <c r="A1" s="88" t="s">
        <v>60</v>
      </c>
      <c r="B1" s="98"/>
      <c r="C1" s="98"/>
      <c r="D1" s="99" t="str">
        <f>IF('[2]Datos Generales'!I11="","",'[2]Datos Generales'!I11)</f>
        <v xml:space="preserve">Instituto Tecnológico de Costa Rica, Campus Tecnológico Local San Carlos </v>
      </c>
      <c r="E1" s="100"/>
      <c r="F1" s="100"/>
      <c r="G1" s="100"/>
      <c r="H1" s="100"/>
      <c r="I1" s="100"/>
      <c r="J1" s="100"/>
      <c r="K1" s="100"/>
      <c r="L1" s="100"/>
      <c r="M1" s="1"/>
    </row>
    <row r="2" spans="1:15">
      <c r="A2" s="88" t="s">
        <v>61</v>
      </c>
      <c r="B2" s="98"/>
      <c r="C2" s="98"/>
      <c r="D2" s="101"/>
      <c r="E2" s="100"/>
      <c r="F2" s="100"/>
      <c r="G2" s="100"/>
      <c r="H2" s="100"/>
      <c r="I2" s="100"/>
      <c r="J2" s="100"/>
      <c r="K2" s="100"/>
      <c r="L2" s="100"/>
      <c r="M2" s="1"/>
    </row>
    <row r="3" spans="1:15">
      <c r="A3" s="88" t="s">
        <v>62</v>
      </c>
      <c r="B3" s="98"/>
      <c r="C3" s="98"/>
      <c r="D3" s="89">
        <f>IF('[2]Datos Generales'!J22="","",'[2]Datos Generales'!J22)</f>
        <v>2022</v>
      </c>
      <c r="E3" s="102"/>
      <c r="F3" s="102"/>
      <c r="G3" s="102"/>
      <c r="H3" s="102"/>
      <c r="I3" s="102"/>
      <c r="J3" s="102"/>
      <c r="K3" s="102"/>
      <c r="L3" s="102"/>
      <c r="M3" s="1"/>
    </row>
    <row r="4" spans="1:15">
      <c r="A4" s="88" t="s">
        <v>63</v>
      </c>
      <c r="B4" s="98"/>
      <c r="C4" s="98"/>
      <c r="D4" s="90"/>
      <c r="E4" s="100"/>
      <c r="F4" s="100"/>
      <c r="G4" s="100"/>
      <c r="H4" s="100"/>
      <c r="I4" s="100"/>
      <c r="J4" s="100"/>
      <c r="K4" s="100"/>
      <c r="L4" s="100"/>
      <c r="M4" s="1"/>
      <c r="N4" s="2"/>
    </row>
    <row r="5" spans="1:15">
      <c r="A5" s="88" t="s">
        <v>64</v>
      </c>
      <c r="B5" s="98"/>
      <c r="C5" s="98"/>
      <c r="D5" s="103" t="s">
        <v>65</v>
      </c>
      <c r="E5" s="102"/>
      <c r="F5" s="102"/>
      <c r="G5" s="102"/>
      <c r="H5" s="102"/>
      <c r="I5" s="102"/>
      <c r="J5" s="102"/>
      <c r="K5" s="102"/>
      <c r="L5" s="102"/>
      <c r="M5" s="1"/>
    </row>
    <row r="7" spans="1:15" ht="15" customHeight="1">
      <c r="A7" s="91" t="s">
        <v>2</v>
      </c>
      <c r="B7" s="92" t="s">
        <v>66</v>
      </c>
      <c r="C7" s="93" t="s">
        <v>67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</row>
    <row r="8" spans="1:15" ht="15" customHeight="1">
      <c r="A8" s="106"/>
      <c r="B8" s="107"/>
      <c r="C8" s="94" t="s">
        <v>68</v>
      </c>
      <c r="D8" s="94" t="s">
        <v>69</v>
      </c>
      <c r="E8" s="94" t="s">
        <v>70</v>
      </c>
      <c r="F8" s="94" t="s">
        <v>71</v>
      </c>
      <c r="G8" s="94" t="s">
        <v>72</v>
      </c>
      <c r="H8" s="94" t="s">
        <v>73</v>
      </c>
      <c r="I8" s="94" t="s">
        <v>74</v>
      </c>
      <c r="J8" s="94" t="s">
        <v>75</v>
      </c>
      <c r="K8" s="94" t="s">
        <v>76</v>
      </c>
      <c r="L8" s="95" t="s">
        <v>77</v>
      </c>
      <c r="M8" s="96"/>
      <c r="N8" s="97" t="s">
        <v>78</v>
      </c>
    </row>
    <row r="9" spans="1:15" ht="16.5" customHeight="1" thickBot="1">
      <c r="A9" s="108"/>
      <c r="B9" s="109"/>
      <c r="C9" s="107"/>
      <c r="D9" s="107"/>
      <c r="E9" s="107"/>
      <c r="F9" s="107"/>
      <c r="G9" s="107"/>
      <c r="H9" s="107"/>
      <c r="I9" s="107"/>
      <c r="J9" s="107"/>
      <c r="K9" s="107"/>
      <c r="L9" s="3" t="s">
        <v>79</v>
      </c>
      <c r="M9" s="4" t="s">
        <v>80</v>
      </c>
      <c r="N9" s="110"/>
    </row>
    <row r="10" spans="1:15">
      <c r="A10" s="5" t="s">
        <v>81</v>
      </c>
      <c r="B10" s="6">
        <v>1455</v>
      </c>
      <c r="C10" s="7"/>
      <c r="D10" s="7"/>
      <c r="E10" s="7"/>
      <c r="F10" s="7"/>
      <c r="G10" s="7"/>
      <c r="H10" s="8">
        <v>111.5</v>
      </c>
      <c r="I10" s="7" t="s">
        <v>82</v>
      </c>
      <c r="J10" s="7"/>
      <c r="K10" s="9">
        <v>601.89</v>
      </c>
      <c r="L10" s="8"/>
      <c r="M10" s="8"/>
      <c r="N10" s="10">
        <f>SUM(C10:L10)</f>
        <v>713.39</v>
      </c>
      <c r="O10" s="11">
        <f>+SUM(C10:J10)</f>
        <v>111.5</v>
      </c>
    </row>
    <row r="11" spans="1:15">
      <c r="A11" s="12" t="s">
        <v>17</v>
      </c>
      <c r="B11" s="6">
        <f>$B$10</f>
        <v>1455</v>
      </c>
      <c r="C11" s="7">
        <v>445.5</v>
      </c>
      <c r="D11" s="7">
        <v>267.5</v>
      </c>
      <c r="E11" s="7">
        <v>78.5</v>
      </c>
      <c r="F11" s="7">
        <v>76</v>
      </c>
      <c r="G11" s="7">
        <v>3.5</v>
      </c>
      <c r="H11" s="8">
        <v>199</v>
      </c>
      <c r="I11" s="7">
        <v>24.5</v>
      </c>
      <c r="J11" s="7">
        <v>15.5</v>
      </c>
      <c r="K11" s="9">
        <v>1425.13</v>
      </c>
      <c r="L11" s="8"/>
      <c r="M11" s="8"/>
      <c r="N11" s="10">
        <f t="shared" ref="N11:N21" si="0">SUM(C11:L11)</f>
        <v>2535.13</v>
      </c>
      <c r="O11" s="11">
        <f t="shared" ref="O11:O21" si="1">+SUM(C11:J11)</f>
        <v>1110</v>
      </c>
    </row>
    <row r="12" spans="1:15">
      <c r="A12" s="12" t="s">
        <v>18</v>
      </c>
      <c r="B12" s="6">
        <f t="shared" ref="B12:B21" si="2">$B$10</f>
        <v>1455</v>
      </c>
      <c r="C12" s="7">
        <v>85.5</v>
      </c>
      <c r="D12" s="7">
        <v>192</v>
      </c>
      <c r="E12" s="7">
        <v>88.5</v>
      </c>
      <c r="F12" s="7">
        <v>109</v>
      </c>
      <c r="G12" s="7">
        <v>7</v>
      </c>
      <c r="H12" s="8">
        <f>17+10.5+9+8+13.5+15.5+6.5+5.5+10+4.5+4.5+5.5+35+9.5+10.3+11.9+9.5+10+20+11.5+14.5+9.5+7.5</f>
        <v>259.20000000000005</v>
      </c>
      <c r="I12" s="7">
        <v>35.5</v>
      </c>
      <c r="J12" s="7">
        <v>26</v>
      </c>
      <c r="K12" s="9">
        <v>948.20499999999993</v>
      </c>
      <c r="L12" s="8"/>
      <c r="M12" s="8"/>
      <c r="N12" s="10">
        <f t="shared" si="0"/>
        <v>1750.905</v>
      </c>
      <c r="O12" s="11">
        <f t="shared" si="1"/>
        <v>802.7</v>
      </c>
    </row>
    <row r="13" spans="1:15">
      <c r="A13" s="12" t="s">
        <v>19</v>
      </c>
      <c r="B13" s="6">
        <f t="shared" si="2"/>
        <v>1455</v>
      </c>
      <c r="C13" s="7">
        <v>51</v>
      </c>
      <c r="D13" s="7">
        <v>235.5</v>
      </c>
      <c r="E13" s="7">
        <v>80</v>
      </c>
      <c r="F13" s="7">
        <v>29</v>
      </c>
      <c r="G13" s="7">
        <v>6.5</v>
      </c>
      <c r="H13" s="8">
        <f>3.5+12+5+9+18.5+12+14+13.5+3.5+15.5+16+14+17+11+33+0.5</f>
        <v>198</v>
      </c>
      <c r="I13" s="7">
        <v>20.5</v>
      </c>
      <c r="J13" s="7">
        <v>16.5</v>
      </c>
      <c r="K13" s="9">
        <v>1030.76</v>
      </c>
      <c r="L13" s="8">
        <v>114</v>
      </c>
      <c r="M13" s="8"/>
      <c r="N13" s="10">
        <f t="shared" si="0"/>
        <v>1781.76</v>
      </c>
      <c r="O13" s="11">
        <f t="shared" si="1"/>
        <v>637</v>
      </c>
    </row>
    <row r="14" spans="1:15">
      <c r="A14" s="12" t="s">
        <v>20</v>
      </c>
      <c r="B14" s="6">
        <f t="shared" si="2"/>
        <v>1455</v>
      </c>
      <c r="C14" s="7">
        <v>15</v>
      </c>
      <c r="D14" s="7">
        <v>90.5</v>
      </c>
      <c r="E14" s="7">
        <v>66.5</v>
      </c>
      <c r="F14" s="7">
        <v>40</v>
      </c>
      <c r="G14" s="7">
        <v>8.5</v>
      </c>
      <c r="H14" s="8">
        <f>14+11+13.5+5.5+10.5+13+9.5+11+13.5+8+5+13+13.5+20.5+10.5+10+17.5+20+14.5+15+13</f>
        <v>262</v>
      </c>
      <c r="I14" s="7">
        <v>27</v>
      </c>
      <c r="J14" s="7">
        <v>15</v>
      </c>
      <c r="K14" s="9">
        <v>1482.5</v>
      </c>
      <c r="L14" s="8"/>
      <c r="M14" s="8">
        <v>2340</v>
      </c>
      <c r="N14" s="10">
        <f t="shared" si="0"/>
        <v>2007</v>
      </c>
      <c r="O14" s="11">
        <f t="shared" si="1"/>
        <v>524.5</v>
      </c>
    </row>
    <row r="15" spans="1:15">
      <c r="A15" s="12" t="s">
        <v>21</v>
      </c>
      <c r="B15" s="6">
        <f t="shared" si="2"/>
        <v>1455</v>
      </c>
      <c r="C15" s="7">
        <f>12+9.5+12.5</f>
        <v>34</v>
      </c>
      <c r="D15" s="7">
        <f>33.5+26.5+49+50.5</f>
        <v>159.5</v>
      </c>
      <c r="E15" s="7">
        <f>47.5+14.5+12.5+39</f>
        <v>113.5</v>
      </c>
      <c r="F15" s="7">
        <v>72</v>
      </c>
      <c r="G15" s="7">
        <v>3</v>
      </c>
      <c r="H15" s="8">
        <f>4.5+12.5+10+11+13.5+17+21.5+8.5+20+20.5+5+16.5+11+14+16.5+7+29.5+12+11+6.5+15</f>
        <v>283</v>
      </c>
      <c r="I15" s="7">
        <v>43</v>
      </c>
      <c r="J15" s="7">
        <v>46.5</v>
      </c>
      <c r="K15" s="9">
        <v>1117.655</v>
      </c>
      <c r="L15" s="8">
        <v>95</v>
      </c>
      <c r="M15" s="8"/>
      <c r="N15" s="10">
        <f t="shared" si="0"/>
        <v>1967.155</v>
      </c>
      <c r="O15" s="11">
        <f t="shared" si="1"/>
        <v>754.5</v>
      </c>
    </row>
    <row r="16" spans="1:15">
      <c r="A16" s="12" t="s">
        <v>22</v>
      </c>
      <c r="B16" s="6">
        <f t="shared" si="2"/>
        <v>1455</v>
      </c>
      <c r="C16" s="7">
        <f>14+20.5</f>
        <v>34.5</v>
      </c>
      <c r="D16" s="7">
        <f>7+41+50.5</f>
        <v>98.5</v>
      </c>
      <c r="E16" s="7">
        <f>7+54.5</f>
        <v>61.5</v>
      </c>
      <c r="F16" s="7">
        <v>75.5</v>
      </c>
      <c r="G16" s="7">
        <v>0</v>
      </c>
      <c r="H16" s="8">
        <f>8+6.5+7.8+10.5+6.8+10.3+15+9.8+18.6+29</f>
        <v>122.29999999999998</v>
      </c>
      <c r="I16" s="7">
        <v>6</v>
      </c>
      <c r="J16" s="7">
        <v>0</v>
      </c>
      <c r="K16" s="9">
        <v>961.69999999999993</v>
      </c>
      <c r="L16" s="8"/>
      <c r="M16" s="8"/>
      <c r="N16" s="10">
        <f t="shared" si="0"/>
        <v>1360</v>
      </c>
      <c r="O16" s="11">
        <f t="shared" si="1"/>
        <v>398.29999999999995</v>
      </c>
    </row>
    <row r="17" spans="1:17">
      <c r="A17" s="12" t="s">
        <v>83</v>
      </c>
      <c r="B17" s="6">
        <f t="shared" si="2"/>
        <v>1455</v>
      </c>
      <c r="C17" s="7">
        <f>170.5+115+47.5</f>
        <v>333</v>
      </c>
      <c r="D17" s="7">
        <f>53+17+48+43.5</f>
        <v>161.5</v>
      </c>
      <c r="E17" s="7">
        <f>38+9+23.5+42.5</f>
        <v>113</v>
      </c>
      <c r="F17" s="7">
        <v>169.5</v>
      </c>
      <c r="G17" s="7">
        <v>10</v>
      </c>
      <c r="H17" s="8">
        <f>8.5+16.5+24+23.8+30.5+20+21.5+23.3+15.5+29.3+32.5+8.3+21.3+22+29.8+10.5+8.8+30.6+8.7+21</f>
        <v>406.40000000000009</v>
      </c>
      <c r="I17" s="7">
        <v>48</v>
      </c>
      <c r="J17" s="7">
        <v>45.5</v>
      </c>
      <c r="K17" s="9">
        <v>1419.3</v>
      </c>
      <c r="L17" s="8"/>
      <c r="M17" s="8"/>
      <c r="N17" s="10">
        <f t="shared" si="0"/>
        <v>2706.2</v>
      </c>
      <c r="O17" s="11">
        <f t="shared" si="1"/>
        <v>1286.9000000000001</v>
      </c>
    </row>
    <row r="18" spans="1:17">
      <c r="A18" s="12" t="s">
        <v>52</v>
      </c>
      <c r="B18" s="6">
        <f t="shared" si="2"/>
        <v>1455</v>
      </c>
      <c r="C18" s="7">
        <f>17.5+11.5+89.5</f>
        <v>118.5</v>
      </c>
      <c r="D18" s="7">
        <v>180</v>
      </c>
      <c r="E18" s="7">
        <f>10+30+18+32+40.5</f>
        <v>130.5</v>
      </c>
      <c r="F18" s="7">
        <v>89</v>
      </c>
      <c r="G18" s="7">
        <v>15</v>
      </c>
      <c r="H18" s="8">
        <f>20.5+6.8+21.6+17+10.4+14.8+7.3+10.5+23.5+11.3+15.1+4.5+7.8+16.1+20.5+14.8+12.3+11.3+30.1+6+19</f>
        <v>301.20000000000005</v>
      </c>
      <c r="I18" s="7">
        <v>56.5</v>
      </c>
      <c r="J18" s="7">
        <v>51.5</v>
      </c>
      <c r="K18" s="9">
        <v>2429.16</v>
      </c>
      <c r="L18" s="8">
        <v>190</v>
      </c>
      <c r="M18" s="8"/>
      <c r="N18" s="10">
        <f t="shared" si="0"/>
        <v>3561.3599999999997</v>
      </c>
      <c r="O18" s="11">
        <f t="shared" si="1"/>
        <v>942.2</v>
      </c>
    </row>
    <row r="19" spans="1:17">
      <c r="A19" s="12" t="s">
        <v>53</v>
      </c>
      <c r="B19" s="6">
        <f t="shared" si="2"/>
        <v>1455</v>
      </c>
      <c r="C19" s="8">
        <v>142.5</v>
      </c>
      <c r="D19" s="8">
        <v>190</v>
      </c>
      <c r="E19" s="8">
        <v>108.5</v>
      </c>
      <c r="F19" s="8">
        <v>0</v>
      </c>
      <c r="G19" s="8">
        <v>4</v>
      </c>
      <c r="H19" s="8">
        <f>19+26.7+18.6+17.5+7.8+18.5+19.5+30.5+19.6+10.5+18.5+18.8+10.3+19.7+15.5+11+9.3+26.7+23.5+19.2+26.5</f>
        <v>387.2</v>
      </c>
      <c r="I19" s="8">
        <v>37</v>
      </c>
      <c r="J19" s="8">
        <v>30.5</v>
      </c>
      <c r="K19" s="9">
        <v>1838.54</v>
      </c>
      <c r="L19" s="8"/>
      <c r="M19" s="8"/>
      <c r="N19" s="10">
        <f t="shared" si="0"/>
        <v>2738.24</v>
      </c>
      <c r="O19" s="11">
        <f t="shared" si="1"/>
        <v>899.7</v>
      </c>
    </row>
    <row r="20" spans="1:17" ht="15.75" customHeight="1">
      <c r="A20" s="12" t="s">
        <v>54</v>
      </c>
      <c r="B20" s="6">
        <f t="shared" si="2"/>
        <v>1455</v>
      </c>
      <c r="C20" s="8">
        <v>93.5</v>
      </c>
      <c r="D20" s="8">
        <v>152.5</v>
      </c>
      <c r="E20" s="8">
        <v>122</v>
      </c>
      <c r="F20" s="8">
        <v>75</v>
      </c>
      <c r="G20" s="8">
        <v>10</v>
      </c>
      <c r="H20" s="8">
        <f>17.6+21.5+16.7+11.3+22.8+24.3+11.5+9.8+16+8+30.5+18.7+22.5+10.5+13.5+16.5+16.5+12.5+10.8+29.5+10.5+25</f>
        <v>376.5</v>
      </c>
      <c r="I20" s="8">
        <v>52</v>
      </c>
      <c r="J20" s="8">
        <v>32</v>
      </c>
      <c r="K20" s="9">
        <v>1449.83</v>
      </c>
      <c r="L20" s="8"/>
      <c r="M20" s="8"/>
      <c r="N20" s="10">
        <f t="shared" si="0"/>
        <v>2363.33</v>
      </c>
      <c r="O20" s="11">
        <f t="shared" si="1"/>
        <v>913.5</v>
      </c>
    </row>
    <row r="21" spans="1:17" ht="15.75" customHeight="1" thickBot="1">
      <c r="A21" s="13" t="s">
        <v>55</v>
      </c>
      <c r="B21" s="6">
        <f t="shared" si="2"/>
        <v>1455</v>
      </c>
      <c r="C21" s="14">
        <v>168.5</v>
      </c>
      <c r="D21" s="14">
        <v>146.5</v>
      </c>
      <c r="E21" s="14">
        <v>97.5</v>
      </c>
      <c r="F21" s="14">
        <v>0</v>
      </c>
      <c r="G21" s="14">
        <v>7.5</v>
      </c>
      <c r="H21" s="14">
        <v>311.5</v>
      </c>
      <c r="I21" s="14">
        <v>24.5</v>
      </c>
      <c r="J21" s="14">
        <v>27.5</v>
      </c>
      <c r="K21" s="9">
        <v>614.99</v>
      </c>
      <c r="L21" s="14"/>
      <c r="M21" s="14"/>
      <c r="N21" s="15">
        <f t="shared" si="0"/>
        <v>1398.49</v>
      </c>
      <c r="O21" s="11">
        <f t="shared" si="1"/>
        <v>783.5</v>
      </c>
    </row>
    <row r="22" spans="1:17" ht="15.75" customHeight="1">
      <c r="A22" s="16" t="s">
        <v>84</v>
      </c>
      <c r="B22" s="17" t="s">
        <v>85</v>
      </c>
      <c r="C22" s="18">
        <f>IF(SUM(C10:C21)=0,"",SUM(C10:C21))</f>
        <v>1521.5</v>
      </c>
      <c r="D22" s="18">
        <f t="shared" ref="D22:N22" si="3">IF(SUM(D10:D21)=0,"",SUM(D10:D21))</f>
        <v>1874</v>
      </c>
      <c r="E22" s="18">
        <f t="shared" si="3"/>
        <v>1060</v>
      </c>
      <c r="F22" s="18">
        <f t="shared" si="3"/>
        <v>735</v>
      </c>
      <c r="G22" s="18">
        <f t="shared" si="3"/>
        <v>75</v>
      </c>
      <c r="H22" s="18">
        <f t="shared" si="3"/>
        <v>3217.8</v>
      </c>
      <c r="I22" s="18">
        <f t="shared" si="3"/>
        <v>374.5</v>
      </c>
      <c r="J22" s="18">
        <f t="shared" si="3"/>
        <v>306.5</v>
      </c>
      <c r="K22" s="18">
        <f t="shared" si="3"/>
        <v>15319.66</v>
      </c>
      <c r="L22" s="18">
        <f>IF(SUM(L10:L21)=0," ",SUM(L10:L21))</f>
        <v>399</v>
      </c>
      <c r="M22" s="18">
        <f t="shared" ref="M22" si="4">IF(SUM(M10:M21)=0,"",SUM(M10:M21))</f>
        <v>2340</v>
      </c>
      <c r="N22" s="18">
        <f t="shared" si="3"/>
        <v>24882.960000000003</v>
      </c>
      <c r="O22" s="11">
        <f>+SUM(C22:J22)</f>
        <v>9164.2999999999993</v>
      </c>
    </row>
    <row r="23" spans="1:17" ht="15.75" customHeight="1" thickBot="1">
      <c r="A23" s="19" t="s">
        <v>86</v>
      </c>
      <c r="B23" s="20">
        <f t="shared" ref="B23:N23" si="5">IF(SUM(B10:B21)=0,"",AVERAGE(B10:B21))</f>
        <v>1455</v>
      </c>
      <c r="C23" s="21">
        <f t="shared" si="5"/>
        <v>138.31818181818181</v>
      </c>
      <c r="D23" s="21">
        <f t="shared" si="5"/>
        <v>170.36363636363637</v>
      </c>
      <c r="E23" s="21">
        <f t="shared" si="5"/>
        <v>96.36363636363636</v>
      </c>
      <c r="F23" s="21">
        <f t="shared" si="5"/>
        <v>66.818181818181813</v>
      </c>
      <c r="G23" s="21">
        <f t="shared" si="5"/>
        <v>6.8181818181818183</v>
      </c>
      <c r="H23" s="21">
        <f t="shared" si="5"/>
        <v>268.15000000000003</v>
      </c>
      <c r="I23" s="21">
        <f t="shared" si="5"/>
        <v>34.045454545454547</v>
      </c>
      <c r="J23" s="21">
        <f t="shared" si="5"/>
        <v>27.863636363636363</v>
      </c>
      <c r="K23" s="21">
        <f t="shared" si="5"/>
        <v>1276.6383333333333</v>
      </c>
      <c r="L23" s="21">
        <f>IF(SUM(L10:L21)=0," ",AVERAGE(L10:L21))</f>
        <v>133</v>
      </c>
      <c r="M23" s="21">
        <f t="shared" ref="M23" si="6">IF(SUM(M10:M21)=0,"",AVERAGE(M10:M21))</f>
        <v>2340</v>
      </c>
      <c r="N23" s="21">
        <f t="shared" si="5"/>
        <v>2073.5800000000004</v>
      </c>
      <c r="O23" s="11"/>
    </row>
    <row r="24" spans="1:17" ht="15.75" customHeight="1">
      <c r="A24" s="22"/>
    </row>
    <row r="25" spans="1:17" ht="15.75" customHeight="1">
      <c r="A25" s="22"/>
      <c r="N25" s="23"/>
    </row>
    <row r="26" spans="1:17" ht="15.75" customHeight="1">
      <c r="A26" s="22"/>
    </row>
    <row r="27" spans="1:17" ht="15.75" customHeight="1"/>
    <row r="28" spans="1:17" ht="15.75" customHeight="1">
      <c r="N28" s="24" t="s">
        <v>2</v>
      </c>
      <c r="O28" s="24" t="s">
        <v>30</v>
      </c>
      <c r="P28" s="24" t="s">
        <v>16</v>
      </c>
      <c r="Q28" s="24" t="s">
        <v>87</v>
      </c>
    </row>
    <row r="29" spans="1:17" ht="15.75" customHeight="1">
      <c r="N29" s="24" t="s">
        <v>81</v>
      </c>
      <c r="O29" s="25">
        <f>C10</f>
        <v>0</v>
      </c>
      <c r="P29" s="25">
        <f>D10</f>
        <v>0</v>
      </c>
      <c r="Q29" s="25">
        <f>O29+P29</f>
        <v>0</v>
      </c>
    </row>
    <row r="30" spans="1:17" ht="15.75" customHeight="1">
      <c r="N30" s="24" t="s">
        <v>17</v>
      </c>
      <c r="O30" s="25">
        <f t="shared" ref="O30:P40" si="7">C11</f>
        <v>445.5</v>
      </c>
      <c r="P30" s="25">
        <f t="shared" si="7"/>
        <v>267.5</v>
      </c>
      <c r="Q30" s="25">
        <f t="shared" ref="Q30:Q40" si="8">O30+P30</f>
        <v>713</v>
      </c>
    </row>
    <row r="31" spans="1:17" ht="15.75" customHeight="1">
      <c r="N31" s="24" t="s">
        <v>18</v>
      </c>
      <c r="O31" s="25">
        <f t="shared" si="7"/>
        <v>85.5</v>
      </c>
      <c r="P31" s="25">
        <f t="shared" si="7"/>
        <v>192</v>
      </c>
      <c r="Q31" s="25">
        <f t="shared" si="8"/>
        <v>277.5</v>
      </c>
    </row>
    <row r="32" spans="1:17" ht="15.75" customHeight="1">
      <c r="N32" s="24" t="s">
        <v>19</v>
      </c>
      <c r="O32" s="25">
        <f t="shared" si="7"/>
        <v>51</v>
      </c>
      <c r="P32" s="25">
        <f t="shared" si="7"/>
        <v>235.5</v>
      </c>
      <c r="Q32" s="25">
        <f t="shared" si="8"/>
        <v>286.5</v>
      </c>
    </row>
    <row r="33" spans="14:17" ht="15.75" customHeight="1">
      <c r="N33" s="24" t="s">
        <v>20</v>
      </c>
      <c r="O33" s="25">
        <f t="shared" si="7"/>
        <v>15</v>
      </c>
      <c r="P33" s="25">
        <f t="shared" si="7"/>
        <v>90.5</v>
      </c>
      <c r="Q33" s="25">
        <f t="shared" si="8"/>
        <v>105.5</v>
      </c>
    </row>
    <row r="34" spans="14:17" ht="15.75" customHeight="1">
      <c r="N34" s="24" t="s">
        <v>21</v>
      </c>
      <c r="O34" s="25">
        <f t="shared" si="7"/>
        <v>34</v>
      </c>
      <c r="P34" s="25">
        <f t="shared" si="7"/>
        <v>159.5</v>
      </c>
      <c r="Q34" s="25">
        <f t="shared" si="8"/>
        <v>193.5</v>
      </c>
    </row>
    <row r="35" spans="14:17" ht="15.75" customHeight="1">
      <c r="N35" s="24" t="s">
        <v>22</v>
      </c>
      <c r="O35" s="25">
        <f t="shared" si="7"/>
        <v>34.5</v>
      </c>
      <c r="P35" s="25">
        <f t="shared" si="7"/>
        <v>98.5</v>
      </c>
      <c r="Q35" s="25">
        <f t="shared" si="8"/>
        <v>133</v>
      </c>
    </row>
    <row r="36" spans="14:17" ht="15.75" customHeight="1">
      <c r="N36" s="24" t="s">
        <v>51</v>
      </c>
      <c r="O36" s="25">
        <f t="shared" si="7"/>
        <v>333</v>
      </c>
      <c r="P36" s="25">
        <f t="shared" si="7"/>
        <v>161.5</v>
      </c>
      <c r="Q36" s="25">
        <f t="shared" si="8"/>
        <v>494.5</v>
      </c>
    </row>
    <row r="37" spans="14:17" ht="15.75" customHeight="1">
      <c r="N37" s="24" t="s">
        <v>52</v>
      </c>
      <c r="O37" s="25">
        <f t="shared" si="7"/>
        <v>118.5</v>
      </c>
      <c r="P37" s="25">
        <f t="shared" si="7"/>
        <v>180</v>
      </c>
      <c r="Q37" s="25">
        <f t="shared" si="8"/>
        <v>298.5</v>
      </c>
    </row>
    <row r="38" spans="14:17" ht="15.75" customHeight="1">
      <c r="N38" s="24" t="s">
        <v>53</v>
      </c>
      <c r="O38" s="25">
        <f t="shared" si="7"/>
        <v>142.5</v>
      </c>
      <c r="P38" s="25">
        <f t="shared" si="7"/>
        <v>190</v>
      </c>
      <c r="Q38" s="25">
        <f t="shared" si="8"/>
        <v>332.5</v>
      </c>
    </row>
    <row r="39" spans="14:17" ht="15.75" customHeight="1">
      <c r="N39" s="24" t="s">
        <v>54</v>
      </c>
      <c r="O39" s="25">
        <f t="shared" si="7"/>
        <v>93.5</v>
      </c>
      <c r="P39" s="25">
        <f t="shared" si="7"/>
        <v>152.5</v>
      </c>
      <c r="Q39" s="25">
        <f t="shared" si="8"/>
        <v>246</v>
      </c>
    </row>
    <row r="40" spans="14:17" ht="15.75" customHeight="1">
      <c r="N40" s="24" t="s">
        <v>55</v>
      </c>
      <c r="O40" s="25">
        <f t="shared" si="7"/>
        <v>168.5</v>
      </c>
      <c r="P40" s="25">
        <f t="shared" si="7"/>
        <v>146.5</v>
      </c>
      <c r="Q40" s="25">
        <f t="shared" si="8"/>
        <v>315</v>
      </c>
    </row>
    <row r="41" spans="14:17" ht="15.75" customHeight="1">
      <c r="N41" s="24" t="s">
        <v>56</v>
      </c>
      <c r="O41" s="25">
        <f>SUM(O29:O40)</f>
        <v>1521.5</v>
      </c>
      <c r="P41" s="25">
        <f t="shared" ref="P41:Q41" si="9">SUM(P29:P40)</f>
        <v>1874</v>
      </c>
      <c r="Q41" s="25">
        <f t="shared" si="9"/>
        <v>3395.5</v>
      </c>
    </row>
    <row r="42" spans="14:17" ht="15.75" customHeight="1">
      <c r="Q42" s="26"/>
    </row>
    <row r="43" spans="14:17" ht="15.75" customHeight="1"/>
    <row r="44" spans="14:17" ht="15.75" customHeight="1"/>
    <row r="45" spans="14:17" ht="15.75" customHeight="1"/>
    <row r="46" spans="14:17" ht="15.75" customHeight="1"/>
    <row r="47" spans="14:17" ht="15.75" customHeight="1"/>
    <row r="48" spans="14:1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J8:J9"/>
    <mergeCell ref="K8:K9"/>
    <mergeCell ref="A4:C4"/>
    <mergeCell ref="D4:L4"/>
    <mergeCell ref="A5:C5"/>
    <mergeCell ref="D5:L5"/>
    <mergeCell ref="A7:A9"/>
    <mergeCell ref="B7:B9"/>
    <mergeCell ref="C7:N7"/>
    <mergeCell ref="C8:C9"/>
    <mergeCell ref="D8:D9"/>
    <mergeCell ref="E8:E9"/>
    <mergeCell ref="L8:M8"/>
    <mergeCell ref="N8:N9"/>
    <mergeCell ref="F8:F9"/>
    <mergeCell ref="G8:G9"/>
    <mergeCell ref="H8:H9"/>
    <mergeCell ref="I8:I9"/>
    <mergeCell ref="A1:C1"/>
    <mergeCell ref="D1:L1"/>
    <mergeCell ref="A2:C2"/>
    <mergeCell ref="D2:L2"/>
    <mergeCell ref="A3:C3"/>
    <mergeCell ref="D3:L3"/>
  </mergeCells>
  <printOptions horizontalCentered="1"/>
  <pageMargins left="0.70866141732283472" right="0.70866141732283472" top="0.71" bottom="1.45" header="0" footer="0"/>
  <pageSetup paperSize="9" orientation="landscape" r:id="rId1"/>
  <rowBreaks count="1" manualBreakCount="1">
    <brk id="2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67531-6DBE-4949-96F0-200532928F0F}">
  <dimension ref="C1:E5"/>
  <sheetViews>
    <sheetView showGridLines="0" tabSelected="1" workbookViewId="0">
      <selection activeCell="D5" sqref="D5"/>
    </sheetView>
  </sheetViews>
  <sheetFormatPr defaultColWidth="11.42578125" defaultRowHeight="15"/>
  <cols>
    <col min="4" max="4" width="22" bestFit="1" customWidth="1"/>
  </cols>
  <sheetData>
    <row r="1" spans="3:5">
      <c r="C1" s="83" t="s">
        <v>88</v>
      </c>
      <c r="D1" s="83" t="s">
        <v>89</v>
      </c>
    </row>
    <row r="2" spans="3:5">
      <c r="C2" s="83" t="s">
        <v>90</v>
      </c>
      <c r="D2" s="83">
        <v>13932</v>
      </c>
    </row>
    <row r="3" spans="3:5">
      <c r="C3" s="83" t="s">
        <v>91</v>
      </c>
      <c r="D3" s="84">
        <f>+'Campus San Carlos'!$H$22</f>
        <v>3217.8</v>
      </c>
    </row>
    <row r="4" spans="3:5">
      <c r="C4" s="83" t="s">
        <v>84</v>
      </c>
      <c r="D4" s="83">
        <f>SUM(D2:D3)</f>
        <v>17149.8</v>
      </c>
    </row>
    <row r="5" spans="3:5">
      <c r="D5">
        <f>D4/1000</f>
        <v>17.149799999999999</v>
      </c>
      <c r="E5" t="s">
        <v>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8e21bb5-6507-4709-96df-60698ada359b">
      <Terms xmlns="http://schemas.microsoft.com/office/infopath/2007/PartnerControls"/>
    </lcf76f155ced4ddcb4097134ff3c332f>
    <TaxCatchAll xmlns="8c1a0845-d76f-45df-a68f-a3123427709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65B845B1D01D04B9A39D7891D10DD18" ma:contentTypeVersion="17" ma:contentTypeDescription="Crear nuevo documento." ma:contentTypeScope="" ma:versionID="e90579efb0e3f10fbb5694ccb929d6a8">
  <xsd:schema xmlns:xsd="http://www.w3.org/2001/XMLSchema" xmlns:xs="http://www.w3.org/2001/XMLSchema" xmlns:p="http://schemas.microsoft.com/office/2006/metadata/properties" xmlns:ns2="e8e21bb5-6507-4709-96df-60698ada359b" xmlns:ns3="8c1a0845-d76f-45df-a68f-a31234277092" targetNamespace="http://schemas.microsoft.com/office/2006/metadata/properties" ma:root="true" ma:fieldsID="d8c462f3831ad12d3909342cb0e0b89b" ns2:_="" ns3:_="">
    <xsd:import namespace="e8e21bb5-6507-4709-96df-60698ada359b"/>
    <xsd:import namespace="8c1a0845-d76f-45df-a68f-a312342770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21bb5-6507-4709-96df-60698ada35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526b8547-2968-49f4-998e-dc1b97ecf8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1a0845-d76f-45df-a68f-a3123427709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21ab5b0-cd03-4bf9-a9e1-8d3d5bb1a03c}" ma:internalName="TaxCatchAll" ma:showField="CatchAllData" ma:web="8c1a0845-d76f-45df-a68f-a312342770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C61C3B-200B-4793-B749-9CCEC8F5E2C1}"/>
</file>

<file path=customXml/itemProps2.xml><?xml version="1.0" encoding="utf-8"?>
<ds:datastoreItem xmlns:ds="http://schemas.openxmlformats.org/officeDocument/2006/customXml" ds:itemID="{6C7CC13C-1409-49C9-8A88-D1EA55FAD7E5}"/>
</file>

<file path=customXml/itemProps3.xml><?xml version="1.0" encoding="utf-8"?>
<ds:datastoreItem xmlns:ds="http://schemas.openxmlformats.org/officeDocument/2006/customXml" ds:itemID="{2E283866-71FD-4EC7-B52C-B225093109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Raquel Mejias Elizondo</dc:creator>
  <cp:keywords/>
  <dc:description/>
  <cp:lastModifiedBy>Tatiana Fernandez Martin</cp:lastModifiedBy>
  <cp:revision/>
  <dcterms:created xsi:type="dcterms:W3CDTF">2023-11-03T16:22:06Z</dcterms:created>
  <dcterms:modified xsi:type="dcterms:W3CDTF">2023-11-07T23:15:54Z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0x010100E65B845B1D01D04B9A39D7891D10DD18</vt:lpwstr>
  </property>
  <property fmtid="{D5CDD505-2E9C-101B-9397-08002B2CF9AE}" pid="3" name="MediaServiceImageTags">
    <vt:lpwstr/>
  </property>
</Properties>
</file>